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kl\Desktop\"/>
    </mc:Choice>
  </mc:AlternateContent>
  <xr:revisionPtr revIDLastSave="0" documentId="8_{736E729B-1EBA-4994-822B-23DD6D0B6EC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Blad1" sheetId="5" r:id="rId1"/>
    <sheet name="Lista" sheetId="4" r:id="rId2"/>
  </sheets>
  <definedNames>
    <definedName name="_xlnm._FilterDatabase" localSheetId="1" hidden="1">Lista!$G$8:$G$573</definedName>
    <definedName name="_xlnm.Print_Area" localSheetId="1">Lista!$A$1:$Q$574</definedName>
    <definedName name="_xlnm.Print_Titles" localSheetId="1">Lista!$3:$7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4" l="1"/>
  <c r="U88" i="4" l="1"/>
  <c r="U87" i="4"/>
  <c r="S88" i="4"/>
  <c r="J88" i="4"/>
  <c r="J87" i="4"/>
  <c r="S87" i="4"/>
  <c r="J86" i="4"/>
  <c r="S86" i="4"/>
  <c r="U86" i="4"/>
  <c r="U85" i="4"/>
  <c r="S85" i="4"/>
  <c r="J85" i="4"/>
  <c r="U395" i="4" l="1"/>
  <c r="S395" i="4"/>
  <c r="J395" i="4"/>
  <c r="J394" i="4"/>
  <c r="S394" i="4"/>
  <c r="U394" i="4"/>
  <c r="J51" i="4" l="1"/>
  <c r="J39" i="4"/>
  <c r="J155" i="4" l="1"/>
  <c r="J154" i="4"/>
  <c r="J153" i="4"/>
  <c r="J152" i="4"/>
  <c r="J151" i="4"/>
  <c r="J150" i="4"/>
  <c r="J149" i="4"/>
  <c r="J148" i="4"/>
  <c r="J147" i="4"/>
  <c r="J146" i="4"/>
  <c r="J145" i="4"/>
  <c r="J144" i="4"/>
  <c r="J143" i="4"/>
  <c r="J141" i="4"/>
  <c r="J140" i="4"/>
  <c r="J139" i="4"/>
  <c r="J138" i="4"/>
  <c r="J137" i="4"/>
  <c r="J136" i="4"/>
  <c r="J135" i="4"/>
  <c r="J134" i="4"/>
  <c r="J133" i="4"/>
  <c r="J132" i="4"/>
  <c r="U155" i="4" l="1"/>
  <c r="S155" i="4"/>
  <c r="U154" i="4"/>
  <c r="S154" i="4"/>
  <c r="U153" i="4"/>
  <c r="S153" i="4"/>
  <c r="U152" i="4"/>
  <c r="S152" i="4"/>
  <c r="U151" i="4"/>
  <c r="S151" i="4"/>
  <c r="U150" i="4"/>
  <c r="S150" i="4"/>
  <c r="U149" i="4"/>
  <c r="S149" i="4"/>
  <c r="U148" i="4"/>
  <c r="S148" i="4"/>
  <c r="U147" i="4"/>
  <c r="S147" i="4"/>
  <c r="U146" i="4"/>
  <c r="S146" i="4"/>
  <c r="U145" i="4"/>
  <c r="S145" i="4"/>
  <c r="U144" i="4"/>
  <c r="S144" i="4"/>
  <c r="U143" i="4"/>
  <c r="S143" i="4"/>
  <c r="U141" i="4"/>
  <c r="S141" i="4"/>
  <c r="U140" i="4"/>
  <c r="S140" i="4"/>
  <c r="U139" i="4"/>
  <c r="S139" i="4"/>
  <c r="U138" i="4"/>
  <c r="S138" i="4"/>
  <c r="U137" i="4"/>
  <c r="S137" i="4"/>
  <c r="U136" i="4"/>
  <c r="S136" i="4"/>
  <c r="U135" i="4"/>
  <c r="S135" i="4"/>
  <c r="U134" i="4"/>
  <c r="S134" i="4"/>
  <c r="U133" i="4"/>
  <c r="S133" i="4"/>
  <c r="U132" i="4"/>
  <c r="S132" i="4"/>
  <c r="U125" i="4" l="1"/>
  <c r="S142" i="4"/>
  <c r="W437" i="4" l="1"/>
  <c r="U437" i="4" l="1"/>
  <c r="J437" i="4"/>
  <c r="U183" i="4"/>
  <c r="S183" i="4"/>
  <c r="J183" i="4"/>
  <c r="U181" i="4"/>
  <c r="J181" i="4"/>
  <c r="U180" i="4"/>
  <c r="J180" i="4"/>
  <c r="U178" i="4"/>
  <c r="J178" i="4"/>
  <c r="U177" i="4"/>
  <c r="J177" i="4"/>
  <c r="U175" i="4"/>
  <c r="J175" i="4"/>
  <c r="U112" i="4"/>
  <c r="J112" i="4"/>
  <c r="U111" i="4"/>
  <c r="J111" i="4"/>
  <c r="S177" i="4" l="1"/>
  <c r="S180" i="4"/>
  <c r="S175" i="4"/>
  <c r="S178" i="4"/>
  <c r="S181" i="4"/>
  <c r="S111" i="4"/>
  <c r="S112" i="4"/>
  <c r="J65" i="4"/>
  <c r="S65" i="4"/>
  <c r="U65" i="4"/>
  <c r="J64" i="4"/>
  <c r="U64" i="4"/>
  <c r="J61" i="4"/>
  <c r="U61" i="4"/>
  <c r="J62" i="4"/>
  <c r="S62" i="4"/>
  <c r="U62" i="4"/>
  <c r="J63" i="4"/>
  <c r="U63" i="4"/>
  <c r="J556" i="4"/>
  <c r="U556" i="4"/>
  <c r="J548" i="4"/>
  <c r="S548" i="4"/>
  <c r="U548" i="4"/>
  <c r="J549" i="4"/>
  <c r="S549" i="4"/>
  <c r="U549" i="4"/>
  <c r="J550" i="4"/>
  <c r="S550" i="4"/>
  <c r="U550" i="4"/>
  <c r="J551" i="4"/>
  <c r="S551" i="4"/>
  <c r="U551" i="4"/>
  <c r="J552" i="4"/>
  <c r="U552" i="4"/>
  <c r="S20" i="4"/>
  <c r="S21" i="4"/>
  <c r="S22" i="4"/>
  <c r="S23" i="4"/>
  <c r="S24" i="4"/>
  <c r="S25" i="4"/>
  <c r="S27" i="4"/>
  <c r="S29" i="4"/>
  <c r="S30" i="4"/>
  <c r="S32" i="4"/>
  <c r="S34" i="4"/>
  <c r="S37" i="4"/>
  <c r="S40" i="4"/>
  <c r="S41" i="4"/>
  <c r="S43" i="4"/>
  <c r="S44" i="4"/>
  <c r="S45" i="4"/>
  <c r="S46" i="4"/>
  <c r="S47" i="4"/>
  <c r="S49" i="4"/>
  <c r="S50" i="4"/>
  <c r="S51" i="4"/>
  <c r="S52" i="4"/>
  <c r="S54" i="4"/>
  <c r="S55" i="4"/>
  <c r="S56" i="4"/>
  <c r="S57" i="4"/>
  <c r="S58" i="4"/>
  <c r="S66" i="4"/>
  <c r="S69" i="4"/>
  <c r="S72" i="4"/>
  <c r="S73" i="4"/>
  <c r="S74" i="4"/>
  <c r="S75" i="4"/>
  <c r="S76" i="4"/>
  <c r="S77" i="4"/>
  <c r="S78" i="4"/>
  <c r="S80" i="4"/>
  <c r="S81" i="4"/>
  <c r="S83" i="4"/>
  <c r="S84" i="4"/>
  <c r="S90" i="4"/>
  <c r="S92" i="4"/>
  <c r="S93" i="4"/>
  <c r="S95" i="4"/>
  <c r="S97" i="4"/>
  <c r="S98" i="4"/>
  <c r="S99" i="4"/>
  <c r="S101" i="4"/>
  <c r="S102" i="4"/>
  <c r="S103" i="4"/>
  <c r="S104" i="4"/>
  <c r="S105" i="4"/>
  <c r="S106" i="4"/>
  <c r="S107" i="4"/>
  <c r="S108" i="4"/>
  <c r="W109" i="4"/>
  <c r="S114" i="4"/>
  <c r="S115" i="4"/>
  <c r="S118" i="4"/>
  <c r="S119" i="4"/>
  <c r="S120" i="4"/>
  <c r="S121" i="4"/>
  <c r="S122" i="4"/>
  <c r="S124" i="4"/>
  <c r="S125" i="4"/>
  <c r="S126" i="4"/>
  <c r="W128" i="4"/>
  <c r="S129" i="4"/>
  <c r="S130" i="4"/>
  <c r="S157" i="4"/>
  <c r="S158" i="4"/>
  <c r="S159" i="4"/>
  <c r="S162" i="4"/>
  <c r="S163" i="4"/>
  <c r="S165" i="4"/>
  <c r="S166" i="4"/>
  <c r="S167" i="4"/>
  <c r="S168" i="4"/>
  <c r="S169" i="4"/>
  <c r="S171" i="4"/>
  <c r="S185" i="4"/>
  <c r="S186" i="4"/>
  <c r="S187" i="4"/>
  <c r="S188" i="4"/>
  <c r="S189" i="4"/>
  <c r="S190" i="4"/>
  <c r="S191" i="4"/>
  <c r="S192" i="4"/>
  <c r="S193" i="4"/>
  <c r="S195" i="4"/>
  <c r="S196" i="4"/>
  <c r="S200" i="4"/>
  <c r="S201" i="4"/>
  <c r="S202" i="4"/>
  <c r="S203" i="4"/>
  <c r="S204" i="4"/>
  <c r="S205" i="4"/>
  <c r="S206" i="4"/>
  <c r="S207" i="4"/>
  <c r="S208" i="4"/>
  <c r="S209" i="4"/>
  <c r="S211" i="4"/>
  <c r="S212" i="4"/>
  <c r="S213" i="4"/>
  <c r="S217" i="4"/>
  <c r="S218" i="4"/>
  <c r="S219" i="4"/>
  <c r="S220" i="4"/>
  <c r="S222" i="4"/>
  <c r="S224" i="4"/>
  <c r="S225" i="4"/>
  <c r="S227" i="4"/>
  <c r="S228" i="4"/>
  <c r="S229" i="4"/>
  <c r="S230" i="4"/>
  <c r="S231" i="4"/>
  <c r="S233" i="4"/>
  <c r="S234" i="4"/>
  <c r="S235" i="4"/>
  <c r="S239" i="4"/>
  <c r="S240" i="4"/>
  <c r="S241" i="4"/>
  <c r="S242" i="4"/>
  <c r="S246" i="4"/>
  <c r="S248" i="4"/>
  <c r="S249" i="4"/>
  <c r="S250" i="4"/>
  <c r="S252" i="4"/>
  <c r="S254" i="4"/>
  <c r="S255" i="4"/>
  <c r="S256" i="4"/>
  <c r="S257" i="4"/>
  <c r="S258" i="4"/>
  <c r="S259" i="4"/>
  <c r="S260" i="4"/>
  <c r="S261" i="4"/>
  <c r="W263" i="4"/>
  <c r="S264" i="4"/>
  <c r="S265" i="4"/>
  <c r="S266" i="4"/>
  <c r="S268" i="4"/>
  <c r="S270" i="4"/>
  <c r="S271" i="4"/>
  <c r="S272" i="4"/>
  <c r="S275" i="4"/>
  <c r="S277" i="4"/>
  <c r="S278" i="4"/>
  <c r="S279" i="4"/>
  <c r="S280" i="4"/>
  <c r="S281" i="4"/>
  <c r="S282" i="4"/>
  <c r="S283" i="4"/>
  <c r="S284" i="4"/>
  <c r="S285" i="4"/>
  <c r="S286" i="4"/>
  <c r="S288" i="4"/>
  <c r="S289" i="4"/>
  <c r="S291" i="4"/>
  <c r="S292" i="4"/>
  <c r="S293" i="4"/>
  <c r="S294" i="4"/>
  <c r="S295" i="4"/>
  <c r="S297" i="4"/>
  <c r="S298" i="4"/>
  <c r="S300" i="4"/>
  <c r="S303" i="4"/>
  <c r="S306" i="4"/>
  <c r="S308" i="4"/>
  <c r="S309" i="4"/>
  <c r="S310" i="4"/>
  <c r="S311" i="4"/>
  <c r="S312" i="4"/>
  <c r="S313" i="4"/>
  <c r="S316" i="4"/>
  <c r="S317" i="4"/>
  <c r="S319" i="4"/>
  <c r="S320" i="4"/>
  <c r="S322" i="4"/>
  <c r="S323" i="4"/>
  <c r="S325" i="4"/>
  <c r="S326" i="4"/>
  <c r="S327" i="4"/>
  <c r="S330" i="4"/>
  <c r="S331" i="4"/>
  <c r="S332" i="4"/>
  <c r="S334" i="4"/>
  <c r="S336" i="4"/>
  <c r="S337" i="4"/>
  <c r="S339" i="4"/>
  <c r="S340" i="4"/>
  <c r="S342" i="4"/>
  <c r="S343" i="4"/>
  <c r="S346" i="4"/>
  <c r="S349" i="4"/>
  <c r="S350" i="4"/>
  <c r="S351" i="4"/>
  <c r="S352" i="4"/>
  <c r="S354" i="4"/>
  <c r="S355" i="4"/>
  <c r="S359" i="4"/>
  <c r="S360" i="4"/>
  <c r="S362" i="4"/>
  <c r="S363" i="4"/>
  <c r="S364" i="4"/>
  <c r="S366" i="4"/>
  <c r="S367" i="4"/>
  <c r="S368" i="4"/>
  <c r="S369" i="4"/>
  <c r="S372" i="4"/>
  <c r="S373" i="4"/>
  <c r="S375" i="4"/>
  <c r="S376" i="4"/>
  <c r="S377" i="4"/>
  <c r="S379" i="4"/>
  <c r="S380" i="4"/>
  <c r="S382" i="4"/>
  <c r="S385" i="4"/>
  <c r="S386" i="4"/>
  <c r="S390" i="4"/>
  <c r="S391" i="4"/>
  <c r="S392" i="4"/>
  <c r="W397" i="4"/>
  <c r="W398" i="4"/>
  <c r="W399" i="4"/>
  <c r="W405" i="4"/>
  <c r="W406" i="4"/>
  <c r="W418" i="4"/>
  <c r="W423" i="4"/>
  <c r="W424" i="4"/>
  <c r="W427" i="4"/>
  <c r="W432" i="4"/>
  <c r="W433" i="4"/>
  <c r="W447" i="4"/>
  <c r="S454" i="4"/>
  <c r="S455" i="4"/>
  <c r="S457" i="4"/>
  <c r="W458" i="4"/>
  <c r="S460" i="4"/>
  <c r="S462" i="4"/>
  <c r="S464" i="4"/>
  <c r="S465" i="4"/>
  <c r="S466" i="4"/>
  <c r="S467" i="4"/>
  <c r="S469" i="4"/>
  <c r="S471" i="4"/>
  <c r="S472" i="4"/>
  <c r="S473" i="4"/>
  <c r="S474" i="4"/>
  <c r="S475" i="4"/>
  <c r="S476" i="4"/>
  <c r="S477" i="4"/>
  <c r="S479" i="4"/>
  <c r="S480" i="4"/>
  <c r="S483" i="4"/>
  <c r="S486" i="4"/>
  <c r="S490" i="4"/>
  <c r="S491" i="4"/>
  <c r="S492" i="4"/>
  <c r="S493" i="4"/>
  <c r="W495" i="4"/>
  <c r="W496" i="4"/>
  <c r="S497" i="4"/>
  <c r="S498" i="4"/>
  <c r="S500" i="4"/>
  <c r="W502" i="4"/>
  <c r="W503" i="4"/>
  <c r="W504" i="4"/>
  <c r="S506" i="4"/>
  <c r="S507" i="4"/>
  <c r="S508" i="4"/>
  <c r="S509" i="4"/>
  <c r="S511" i="4"/>
  <c r="S513" i="4"/>
  <c r="W516" i="4"/>
  <c r="S517" i="4"/>
  <c r="W519" i="4"/>
  <c r="W520" i="4"/>
  <c r="S521" i="4"/>
  <c r="W522" i="4"/>
  <c r="S523" i="4"/>
  <c r="S524" i="4"/>
  <c r="S525" i="4"/>
  <c r="S526" i="4"/>
  <c r="W529" i="4"/>
  <c r="S531" i="4"/>
  <c r="S532" i="4"/>
  <c r="S535" i="4"/>
  <c r="S536" i="4"/>
  <c r="S537" i="4"/>
  <c r="S538" i="4"/>
  <c r="S539" i="4"/>
  <c r="S540" i="4"/>
  <c r="S541" i="4"/>
  <c r="W543" i="4"/>
  <c r="S544" i="4"/>
  <c r="W545" i="4"/>
  <c r="S547" i="4"/>
  <c r="S553" i="4"/>
  <c r="S554" i="4"/>
  <c r="S555" i="4"/>
  <c r="S559" i="4"/>
  <c r="S562" i="4"/>
  <c r="S563" i="4"/>
  <c r="S564" i="4"/>
  <c r="S568" i="4"/>
  <c r="S569" i="4"/>
  <c r="S572" i="4"/>
  <c r="S573" i="4"/>
  <c r="S11" i="4"/>
  <c r="S12" i="4"/>
  <c r="S13" i="4"/>
  <c r="S14" i="4"/>
  <c r="S15" i="4"/>
  <c r="S16" i="4"/>
  <c r="S17" i="4"/>
  <c r="S18" i="4"/>
  <c r="S10" i="4"/>
  <c r="J530" i="4"/>
  <c r="U530" i="4"/>
  <c r="J531" i="4"/>
  <c r="U531" i="4"/>
  <c r="J532" i="4"/>
  <c r="U532" i="4"/>
  <c r="J533" i="4"/>
  <c r="U533" i="4"/>
  <c r="J534" i="4"/>
  <c r="U534" i="4"/>
  <c r="J535" i="4"/>
  <c r="U535" i="4"/>
  <c r="J536" i="4"/>
  <c r="U536" i="4"/>
  <c r="J537" i="4"/>
  <c r="U537" i="4"/>
  <c r="J538" i="4"/>
  <c r="U538" i="4"/>
  <c r="J539" i="4"/>
  <c r="U539" i="4"/>
  <c r="J540" i="4"/>
  <c r="U540" i="4"/>
  <c r="J541" i="4"/>
  <c r="U541" i="4"/>
  <c r="J542" i="4"/>
  <c r="U542" i="4"/>
  <c r="J523" i="4"/>
  <c r="U523" i="4"/>
  <c r="J524" i="4"/>
  <c r="U524" i="4"/>
  <c r="J525" i="4"/>
  <c r="U525" i="4"/>
  <c r="J526" i="4"/>
  <c r="U526" i="4"/>
  <c r="J527" i="4"/>
  <c r="U527" i="4"/>
  <c r="J471" i="4"/>
  <c r="U471" i="4"/>
  <c r="J472" i="4"/>
  <c r="U472" i="4"/>
  <c r="J473" i="4"/>
  <c r="U473" i="4"/>
  <c r="J474" i="4"/>
  <c r="U474" i="4"/>
  <c r="J475" i="4"/>
  <c r="U475" i="4"/>
  <c r="J476" i="4"/>
  <c r="U476" i="4"/>
  <c r="J477" i="4"/>
  <c r="U477" i="4"/>
  <c r="J478" i="4"/>
  <c r="U478" i="4"/>
  <c r="J479" i="4"/>
  <c r="U479" i="4"/>
  <c r="J480" i="4"/>
  <c r="U480" i="4"/>
  <c r="J469" i="4"/>
  <c r="U469" i="4"/>
  <c r="J465" i="4"/>
  <c r="U465" i="4"/>
  <c r="J466" i="4"/>
  <c r="U466" i="4"/>
  <c r="J467" i="4"/>
  <c r="U467" i="4"/>
  <c r="J468" i="4"/>
  <c r="U468" i="4"/>
  <c r="J375" i="4"/>
  <c r="J410" i="4"/>
  <c r="U410" i="4"/>
  <c r="J386" i="4"/>
  <c r="J387" i="4"/>
  <c r="J388" i="4"/>
  <c r="J389" i="4"/>
  <c r="J390" i="4"/>
  <c r="J391" i="4"/>
  <c r="J392" i="4"/>
  <c r="J400" i="4"/>
  <c r="U400" i="4"/>
  <c r="J401" i="4"/>
  <c r="U401" i="4"/>
  <c r="J402" i="4"/>
  <c r="U402" i="4"/>
  <c r="J403" i="4"/>
  <c r="U403" i="4"/>
  <c r="U381" i="4"/>
  <c r="J354" i="4"/>
  <c r="U354" i="4"/>
  <c r="J355" i="4"/>
  <c r="U355" i="4"/>
  <c r="J356" i="4"/>
  <c r="U356" i="4"/>
  <c r="J357" i="4"/>
  <c r="U357" i="4"/>
  <c r="J358" i="4"/>
  <c r="U358" i="4"/>
  <c r="J359" i="4"/>
  <c r="U359" i="4"/>
  <c r="J360" i="4"/>
  <c r="U360" i="4"/>
  <c r="J361" i="4"/>
  <c r="U361" i="4"/>
  <c r="J362" i="4"/>
  <c r="U362" i="4"/>
  <c r="J363" i="4"/>
  <c r="U363" i="4"/>
  <c r="J364" i="4"/>
  <c r="U364" i="4"/>
  <c r="J365" i="4"/>
  <c r="U365" i="4"/>
  <c r="J366" i="4"/>
  <c r="U366" i="4"/>
  <c r="J367" i="4"/>
  <c r="U367" i="4"/>
  <c r="J368" i="4"/>
  <c r="U368" i="4"/>
  <c r="J369" i="4"/>
  <c r="U369" i="4"/>
  <c r="J370" i="4"/>
  <c r="U370" i="4"/>
  <c r="J371" i="4"/>
  <c r="U371" i="4"/>
  <c r="J372" i="4"/>
  <c r="U372" i="4"/>
  <c r="J373" i="4"/>
  <c r="U373" i="4"/>
  <c r="J342" i="4"/>
  <c r="U342" i="4"/>
  <c r="J343" i="4"/>
  <c r="U343" i="4"/>
  <c r="J344" i="4"/>
  <c r="U344" i="4"/>
  <c r="J345" i="4"/>
  <c r="U345" i="4"/>
  <c r="J346" i="4"/>
  <c r="U346" i="4"/>
  <c r="J347" i="4"/>
  <c r="U347" i="4"/>
  <c r="J348" i="4"/>
  <c r="U348" i="4"/>
  <c r="J349" i="4"/>
  <c r="U349" i="4"/>
  <c r="J350" i="4"/>
  <c r="U350" i="4"/>
  <c r="J351" i="4"/>
  <c r="U351" i="4"/>
  <c r="J352" i="4"/>
  <c r="U352" i="4"/>
  <c r="J306" i="4"/>
  <c r="U306" i="4"/>
  <c r="J307" i="4"/>
  <c r="U307" i="4"/>
  <c r="J308" i="4"/>
  <c r="U308" i="4"/>
  <c r="J309" i="4"/>
  <c r="U309" i="4"/>
  <c r="J310" i="4"/>
  <c r="U310" i="4"/>
  <c r="J311" i="4"/>
  <c r="U311" i="4"/>
  <c r="J312" i="4"/>
  <c r="U312" i="4"/>
  <c r="J313" i="4"/>
  <c r="U313" i="4"/>
  <c r="J314" i="4"/>
  <c r="U314" i="4"/>
  <c r="J315" i="4"/>
  <c r="U315" i="4"/>
  <c r="J316" i="4"/>
  <c r="U316" i="4"/>
  <c r="J317" i="4"/>
  <c r="U317" i="4"/>
  <c r="J318" i="4"/>
  <c r="U318" i="4"/>
  <c r="J319" i="4"/>
  <c r="U319" i="4"/>
  <c r="J320" i="4"/>
  <c r="U320" i="4"/>
  <c r="J321" i="4"/>
  <c r="U321" i="4"/>
  <c r="J322" i="4"/>
  <c r="U322" i="4"/>
  <c r="J323" i="4"/>
  <c r="U323" i="4"/>
  <c r="J324" i="4"/>
  <c r="U324" i="4"/>
  <c r="J325" i="4"/>
  <c r="U325" i="4"/>
  <c r="J326" i="4"/>
  <c r="U326" i="4"/>
  <c r="J327" i="4"/>
  <c r="U327" i="4"/>
  <c r="J328" i="4"/>
  <c r="U328" i="4"/>
  <c r="J329" i="4"/>
  <c r="U329" i="4"/>
  <c r="J330" i="4"/>
  <c r="U330" i="4"/>
  <c r="J331" i="4"/>
  <c r="U331" i="4"/>
  <c r="J332" i="4"/>
  <c r="U332" i="4"/>
  <c r="J333" i="4"/>
  <c r="U333" i="4"/>
  <c r="J334" i="4"/>
  <c r="U334" i="4"/>
  <c r="J335" i="4"/>
  <c r="U335" i="4"/>
  <c r="J336" i="4"/>
  <c r="U336" i="4"/>
  <c r="J337" i="4"/>
  <c r="U337" i="4"/>
  <c r="J338" i="4"/>
  <c r="U338" i="4"/>
  <c r="J339" i="4"/>
  <c r="U339" i="4"/>
  <c r="J340" i="4"/>
  <c r="U340" i="4"/>
  <c r="J300" i="4"/>
  <c r="U300" i="4"/>
  <c r="J302" i="4"/>
  <c r="U302" i="4"/>
  <c r="J303" i="4"/>
  <c r="U303" i="4"/>
  <c r="J286" i="4"/>
  <c r="J283" i="4"/>
  <c r="J284" i="4"/>
  <c r="U286" i="4"/>
  <c r="U283" i="4"/>
  <c r="U284" i="4"/>
  <c r="J281" i="4"/>
  <c r="U281" i="4"/>
  <c r="J279" i="4"/>
  <c r="U279" i="4"/>
  <c r="J280" i="4"/>
  <c r="U280" i="4"/>
  <c r="J275" i="4"/>
  <c r="U275" i="4"/>
  <c r="J276" i="4"/>
  <c r="U276" i="4"/>
  <c r="J270" i="4"/>
  <c r="U270" i="4"/>
  <c r="J271" i="4"/>
  <c r="U271" i="4"/>
  <c r="J272" i="4"/>
  <c r="U272" i="4"/>
  <c r="J264" i="4"/>
  <c r="U264" i="4"/>
  <c r="J250" i="4"/>
  <c r="U250" i="4"/>
  <c r="J172" i="4"/>
  <c r="U172" i="4"/>
  <c r="J186" i="4"/>
  <c r="U186" i="4"/>
  <c r="J187" i="4"/>
  <c r="U187" i="4"/>
  <c r="J188" i="4"/>
  <c r="U188" i="4"/>
  <c r="U189" i="4"/>
  <c r="J189" i="4"/>
  <c r="J166" i="4"/>
  <c r="U166" i="4"/>
  <c r="J167" i="4"/>
  <c r="U167" i="4"/>
  <c r="J168" i="4"/>
  <c r="U168" i="4"/>
  <c r="J162" i="4"/>
  <c r="U162" i="4"/>
  <c r="J163" i="4"/>
  <c r="U163" i="4"/>
  <c r="U115" i="4"/>
  <c r="U116" i="4"/>
  <c r="U117" i="4"/>
  <c r="U118" i="4"/>
  <c r="J125" i="4"/>
  <c r="J126" i="4"/>
  <c r="J127" i="4"/>
  <c r="J128" i="4"/>
  <c r="J129" i="4"/>
  <c r="J130" i="4"/>
  <c r="J115" i="4"/>
  <c r="J116" i="4"/>
  <c r="J117" i="4"/>
  <c r="J118" i="4"/>
  <c r="J102" i="4"/>
  <c r="U102" i="4"/>
  <c r="J103" i="4"/>
  <c r="U103" i="4"/>
  <c r="J104" i="4"/>
  <c r="U104" i="4"/>
  <c r="J66" i="4"/>
  <c r="U66" i="4"/>
  <c r="J49" i="4"/>
  <c r="U49" i="4"/>
  <c r="J50" i="4"/>
  <c r="U50" i="4"/>
  <c r="U51" i="4"/>
  <c r="J52" i="4"/>
  <c r="U52" i="4"/>
  <c r="J54" i="4"/>
  <c r="U54" i="4"/>
  <c r="J55" i="4"/>
  <c r="U55" i="4"/>
  <c r="J56" i="4"/>
  <c r="U56" i="4"/>
  <c r="J57" i="4"/>
  <c r="U57" i="4"/>
  <c r="J58" i="4"/>
  <c r="U58" i="4"/>
  <c r="J45" i="4"/>
  <c r="U45" i="4"/>
  <c r="J46" i="4"/>
  <c r="U46" i="4"/>
  <c r="J47" i="4"/>
  <c r="U47" i="4"/>
  <c r="U37" i="4"/>
  <c r="J37" i="4"/>
  <c r="U25" i="4"/>
  <c r="U24" i="4"/>
  <c r="U23" i="4"/>
  <c r="U22" i="4"/>
  <c r="U21" i="4"/>
  <c r="U20" i="4"/>
  <c r="J21" i="4"/>
  <c r="J22" i="4"/>
  <c r="J23" i="4"/>
  <c r="J24" i="4"/>
  <c r="J25" i="4"/>
  <c r="U16" i="4"/>
  <c r="U10" i="4"/>
  <c r="J10" i="4"/>
  <c r="J11" i="4"/>
  <c r="U124" i="4"/>
  <c r="U126" i="4"/>
  <c r="U127" i="4"/>
  <c r="U165" i="4"/>
  <c r="J165" i="4"/>
  <c r="U129" i="4"/>
  <c r="U130" i="4"/>
  <c r="S1" i="4"/>
  <c r="U1" i="4"/>
  <c r="R3" i="4"/>
  <c r="S3" i="4"/>
  <c r="T3" i="4"/>
  <c r="U3" i="4"/>
  <c r="S4" i="4"/>
  <c r="U4" i="4"/>
  <c r="R7" i="4"/>
  <c r="S7" i="4"/>
  <c r="U7" i="4"/>
  <c r="U11" i="4"/>
  <c r="J12" i="4"/>
  <c r="U12" i="4"/>
  <c r="J13" i="4"/>
  <c r="U13" i="4"/>
  <c r="J14" i="4"/>
  <c r="U14" i="4"/>
  <c r="J15" i="4"/>
  <c r="U15" i="4"/>
  <c r="J17" i="4"/>
  <c r="U17" i="4"/>
  <c r="J18" i="4"/>
  <c r="U18" i="4"/>
  <c r="J27" i="4"/>
  <c r="U27" i="4"/>
  <c r="J28" i="4"/>
  <c r="U28" i="4"/>
  <c r="J29" i="4"/>
  <c r="U29" i="4"/>
  <c r="J30" i="4"/>
  <c r="U30" i="4"/>
  <c r="J32" i="4"/>
  <c r="U32" i="4"/>
  <c r="U39" i="4"/>
  <c r="J40" i="4"/>
  <c r="U40" i="4"/>
  <c r="J41" i="4"/>
  <c r="U41" i="4"/>
  <c r="J42" i="4"/>
  <c r="U42" i="4"/>
  <c r="J43" i="4"/>
  <c r="U43" i="4"/>
  <c r="J44" i="4"/>
  <c r="U44" i="4"/>
  <c r="J34" i="4"/>
  <c r="U34" i="4"/>
  <c r="J35" i="4"/>
  <c r="U35" i="4"/>
  <c r="J36" i="4"/>
  <c r="U36" i="4"/>
  <c r="J60" i="4"/>
  <c r="U60" i="4"/>
  <c r="J67" i="4"/>
  <c r="U67" i="4"/>
  <c r="J69" i="4"/>
  <c r="U69" i="4"/>
  <c r="J70" i="4"/>
  <c r="U70" i="4"/>
  <c r="J71" i="4"/>
  <c r="U71" i="4"/>
  <c r="J72" i="4"/>
  <c r="U72" i="4"/>
  <c r="U73" i="4"/>
  <c r="J74" i="4"/>
  <c r="U74" i="4"/>
  <c r="J75" i="4"/>
  <c r="U75" i="4"/>
  <c r="J76" i="4"/>
  <c r="U76" i="4"/>
  <c r="J77" i="4"/>
  <c r="U77" i="4"/>
  <c r="J78" i="4"/>
  <c r="U78" i="4"/>
  <c r="J80" i="4"/>
  <c r="U80" i="4"/>
  <c r="J81" i="4"/>
  <c r="U81" i="4"/>
  <c r="J83" i="4"/>
  <c r="U83" i="4"/>
  <c r="J84" i="4"/>
  <c r="U84" i="4"/>
  <c r="J90" i="4"/>
  <c r="U90" i="4"/>
  <c r="J91" i="4"/>
  <c r="U91" i="4"/>
  <c r="J92" i="4"/>
  <c r="U92" i="4"/>
  <c r="J93" i="4"/>
  <c r="U93" i="4"/>
  <c r="J94" i="4"/>
  <c r="U94" i="4"/>
  <c r="J95" i="4"/>
  <c r="U95" i="4"/>
  <c r="J96" i="4"/>
  <c r="U96" i="4"/>
  <c r="J97" i="4"/>
  <c r="U97" i="4"/>
  <c r="J98" i="4"/>
  <c r="U98" i="4"/>
  <c r="J99" i="4"/>
  <c r="U99" i="4"/>
  <c r="J101" i="4"/>
  <c r="U101" i="4"/>
  <c r="J105" i="4"/>
  <c r="U105" i="4"/>
  <c r="J106" i="4"/>
  <c r="U106" i="4"/>
  <c r="J107" i="4"/>
  <c r="U107" i="4"/>
  <c r="J108" i="4"/>
  <c r="U108" i="4"/>
  <c r="J109" i="4"/>
  <c r="U109" i="4"/>
  <c r="J114" i="4"/>
  <c r="U114" i="4"/>
  <c r="J119" i="4"/>
  <c r="U119" i="4"/>
  <c r="J120" i="4"/>
  <c r="U120" i="4"/>
  <c r="J121" i="4"/>
  <c r="U121" i="4"/>
  <c r="J122" i="4"/>
  <c r="U122" i="4"/>
  <c r="J124" i="4"/>
  <c r="U128" i="4"/>
  <c r="J157" i="4"/>
  <c r="U157" i="4"/>
  <c r="J158" i="4"/>
  <c r="U158" i="4"/>
  <c r="J159" i="4"/>
  <c r="U159" i="4"/>
  <c r="J160" i="4"/>
  <c r="U160" i="4"/>
  <c r="J161" i="4"/>
  <c r="U161" i="4"/>
  <c r="J169" i="4"/>
  <c r="U169" i="4"/>
  <c r="J170" i="4"/>
  <c r="U170" i="4"/>
  <c r="J171" i="4"/>
  <c r="U171" i="4"/>
  <c r="J173" i="4"/>
  <c r="U173" i="4"/>
  <c r="J185" i="4"/>
  <c r="U185" i="4"/>
  <c r="J190" i="4"/>
  <c r="U190" i="4"/>
  <c r="J191" i="4"/>
  <c r="U191" i="4"/>
  <c r="J192" i="4"/>
  <c r="U192" i="4"/>
  <c r="J193" i="4"/>
  <c r="U193" i="4"/>
  <c r="J194" i="4"/>
  <c r="U194" i="4"/>
  <c r="J195" i="4"/>
  <c r="U195" i="4"/>
  <c r="J196" i="4"/>
  <c r="U196" i="4"/>
  <c r="J198" i="4"/>
  <c r="U198" i="4"/>
  <c r="U200" i="4"/>
  <c r="J201" i="4"/>
  <c r="U201" i="4"/>
  <c r="J202" i="4"/>
  <c r="U202" i="4"/>
  <c r="J203" i="4"/>
  <c r="U203" i="4"/>
  <c r="J204" i="4"/>
  <c r="U204" i="4"/>
  <c r="J205" i="4"/>
  <c r="U205" i="4"/>
  <c r="J206" i="4"/>
  <c r="U206" i="4"/>
  <c r="J207" i="4"/>
  <c r="U207" i="4"/>
  <c r="J208" i="4"/>
  <c r="U208" i="4"/>
  <c r="J209" i="4"/>
  <c r="U209" i="4"/>
  <c r="J211" i="4"/>
  <c r="U211" i="4"/>
  <c r="J212" i="4"/>
  <c r="U212" i="4"/>
  <c r="J213" i="4"/>
  <c r="U213" i="4"/>
  <c r="J214" i="4"/>
  <c r="U214" i="4"/>
  <c r="J215" i="4"/>
  <c r="U215" i="4"/>
  <c r="J216" i="4"/>
  <c r="U216" i="4"/>
  <c r="J217" i="4"/>
  <c r="U217" i="4"/>
  <c r="J218" i="4"/>
  <c r="U218" i="4"/>
  <c r="J219" i="4"/>
  <c r="U219" i="4"/>
  <c r="J220" i="4"/>
  <c r="U220" i="4"/>
  <c r="J222" i="4"/>
  <c r="U222" i="4"/>
  <c r="J223" i="4"/>
  <c r="U223" i="4"/>
  <c r="J224" i="4"/>
  <c r="U224" i="4"/>
  <c r="J225" i="4"/>
  <c r="U225" i="4"/>
  <c r="J226" i="4"/>
  <c r="U226" i="4"/>
  <c r="J227" i="4"/>
  <c r="U227" i="4"/>
  <c r="J228" i="4"/>
  <c r="U228" i="4"/>
  <c r="J229" i="4"/>
  <c r="U229" i="4"/>
  <c r="J230" i="4"/>
  <c r="U230" i="4"/>
  <c r="J231" i="4"/>
  <c r="U231" i="4"/>
  <c r="J233" i="4"/>
  <c r="U233" i="4"/>
  <c r="J234" i="4"/>
  <c r="U234" i="4"/>
  <c r="J235" i="4"/>
  <c r="U235" i="4"/>
  <c r="J236" i="4"/>
  <c r="U236" i="4"/>
  <c r="J237" i="4"/>
  <c r="U237" i="4"/>
  <c r="J238" i="4"/>
  <c r="U238" i="4"/>
  <c r="J239" i="4"/>
  <c r="U239" i="4"/>
  <c r="J240" i="4"/>
  <c r="U240" i="4"/>
  <c r="J241" i="4"/>
  <c r="U241" i="4"/>
  <c r="J242" i="4"/>
  <c r="U242" i="4"/>
  <c r="J244" i="4"/>
  <c r="U244" i="4"/>
  <c r="J245" i="4"/>
  <c r="U245" i="4"/>
  <c r="J246" i="4"/>
  <c r="U246" i="4"/>
  <c r="J248" i="4"/>
  <c r="U248" i="4"/>
  <c r="J249" i="4"/>
  <c r="U249" i="4"/>
  <c r="J252" i="4"/>
  <c r="U252" i="4"/>
  <c r="J253" i="4"/>
  <c r="U253" i="4"/>
  <c r="J254" i="4"/>
  <c r="U254" i="4"/>
  <c r="J255" i="4"/>
  <c r="U255" i="4"/>
  <c r="J256" i="4"/>
  <c r="U256" i="4"/>
  <c r="J257" i="4"/>
  <c r="U257" i="4"/>
  <c r="J258" i="4"/>
  <c r="U258" i="4"/>
  <c r="J259" i="4"/>
  <c r="U259" i="4"/>
  <c r="J260" i="4"/>
  <c r="U260" i="4"/>
  <c r="J261" i="4"/>
  <c r="U261" i="4"/>
  <c r="J263" i="4"/>
  <c r="U263" i="4"/>
  <c r="J265" i="4"/>
  <c r="U265" i="4"/>
  <c r="J266" i="4"/>
  <c r="U266" i="4"/>
  <c r="J267" i="4"/>
  <c r="U267" i="4"/>
  <c r="J268" i="4"/>
  <c r="U268" i="4"/>
  <c r="J274" i="4"/>
  <c r="U274" i="4"/>
  <c r="J277" i="4"/>
  <c r="U277" i="4"/>
  <c r="J278" i="4"/>
  <c r="U278" i="4"/>
  <c r="J282" i="4"/>
  <c r="U282" i="4"/>
  <c r="J285" i="4"/>
  <c r="U285" i="4"/>
  <c r="J288" i="4"/>
  <c r="U288" i="4"/>
  <c r="J289" i="4"/>
  <c r="U289" i="4"/>
  <c r="J291" i="4"/>
  <c r="U291" i="4"/>
  <c r="J292" i="4"/>
  <c r="U292" i="4"/>
  <c r="J293" i="4"/>
  <c r="U293" i="4"/>
  <c r="J294" i="4"/>
  <c r="U294" i="4"/>
  <c r="J295" i="4"/>
  <c r="U295" i="4"/>
  <c r="J296" i="4"/>
  <c r="U296" i="4"/>
  <c r="J297" i="4"/>
  <c r="U297" i="4"/>
  <c r="J298" i="4"/>
  <c r="U298" i="4"/>
  <c r="J305" i="4"/>
  <c r="U305" i="4"/>
  <c r="U375" i="4"/>
  <c r="J376" i="4"/>
  <c r="U376" i="4"/>
  <c r="J377" i="4"/>
  <c r="U377" i="4"/>
  <c r="J378" i="4"/>
  <c r="U378" i="4"/>
  <c r="J379" i="4"/>
  <c r="U379" i="4"/>
  <c r="J380" i="4"/>
  <c r="U380" i="4"/>
  <c r="J382" i="4"/>
  <c r="U382" i="4"/>
  <c r="J383" i="4"/>
  <c r="U383" i="4"/>
  <c r="J384" i="4"/>
  <c r="U384" i="4"/>
  <c r="J385" i="4"/>
  <c r="U385" i="4"/>
  <c r="U386" i="4"/>
  <c r="U387" i="4"/>
  <c r="U388" i="4"/>
  <c r="U389" i="4"/>
  <c r="U390" i="4"/>
  <c r="U391" i="4"/>
  <c r="U392" i="4"/>
  <c r="J393" i="4"/>
  <c r="U393" i="4"/>
  <c r="J397" i="4"/>
  <c r="U397" i="4"/>
  <c r="J398" i="4"/>
  <c r="U398" i="4"/>
  <c r="J399" i="4"/>
  <c r="U399" i="4"/>
  <c r="J405" i="4"/>
  <c r="U405" i="4"/>
  <c r="J406" i="4"/>
  <c r="U406" i="4"/>
  <c r="J407" i="4"/>
  <c r="U407" i="4"/>
  <c r="J408" i="4"/>
  <c r="U408" i="4"/>
  <c r="J409" i="4"/>
  <c r="U409" i="4"/>
  <c r="J411" i="4"/>
  <c r="U411" i="4"/>
  <c r="J413" i="4"/>
  <c r="U413" i="4"/>
  <c r="J415" i="4"/>
  <c r="U415" i="4"/>
  <c r="J416" i="4"/>
  <c r="U416" i="4"/>
  <c r="J418" i="4"/>
  <c r="U418" i="4"/>
  <c r="J419" i="4"/>
  <c r="U419" i="4"/>
  <c r="J420" i="4"/>
  <c r="U420" i="4"/>
  <c r="J422" i="4"/>
  <c r="U422" i="4"/>
  <c r="J423" i="4"/>
  <c r="U423" i="4"/>
  <c r="J424" i="4"/>
  <c r="U424" i="4"/>
  <c r="J425" i="4"/>
  <c r="U425" i="4"/>
  <c r="J426" i="4"/>
  <c r="U426" i="4"/>
  <c r="J427" i="4"/>
  <c r="U427" i="4"/>
  <c r="J429" i="4"/>
  <c r="U429" i="4"/>
  <c r="J430" i="4"/>
  <c r="U430" i="4"/>
  <c r="J431" i="4"/>
  <c r="U431" i="4"/>
  <c r="J432" i="4"/>
  <c r="U432" i="4"/>
  <c r="J433" i="4"/>
  <c r="U433" i="4"/>
  <c r="J434" i="4"/>
  <c r="U434" i="4"/>
  <c r="J435" i="4"/>
  <c r="U435" i="4"/>
  <c r="J438" i="4"/>
  <c r="U438" i="4"/>
  <c r="J439" i="4"/>
  <c r="U439" i="4"/>
  <c r="J440" i="4"/>
  <c r="U440" i="4"/>
  <c r="J441" i="4"/>
  <c r="U441" i="4"/>
  <c r="J442" i="4"/>
  <c r="U442" i="4"/>
  <c r="J443" i="4"/>
  <c r="U443" i="4"/>
  <c r="J444" i="4"/>
  <c r="U444" i="4"/>
  <c r="J445" i="4"/>
  <c r="U445" i="4"/>
  <c r="J446" i="4"/>
  <c r="U446" i="4"/>
  <c r="J447" i="4"/>
  <c r="U447" i="4"/>
  <c r="J448" i="4"/>
  <c r="U448" i="4"/>
  <c r="J449" i="4"/>
  <c r="U449" i="4"/>
  <c r="J450" i="4"/>
  <c r="U450" i="4"/>
  <c r="J451" i="4"/>
  <c r="U451" i="4"/>
  <c r="J452" i="4"/>
  <c r="U452" i="4"/>
  <c r="J453" i="4"/>
  <c r="U453" i="4"/>
  <c r="J454" i="4"/>
  <c r="U454" i="4"/>
  <c r="J455" i="4"/>
  <c r="U455" i="4"/>
  <c r="J456" i="4"/>
  <c r="U456" i="4"/>
  <c r="J457" i="4"/>
  <c r="U457" i="4"/>
  <c r="J458" i="4"/>
  <c r="U458" i="4"/>
  <c r="J460" i="4"/>
  <c r="U460" i="4"/>
  <c r="J462" i="4"/>
  <c r="U462" i="4"/>
  <c r="J463" i="4"/>
  <c r="U463" i="4"/>
  <c r="J464" i="4"/>
  <c r="U464" i="4"/>
  <c r="J482" i="4"/>
  <c r="U482" i="4"/>
  <c r="J483" i="4"/>
  <c r="U483" i="4"/>
  <c r="J484" i="4"/>
  <c r="U484" i="4"/>
  <c r="J485" i="4"/>
  <c r="U485" i="4"/>
  <c r="J486" i="4"/>
  <c r="U486" i="4"/>
  <c r="J487" i="4"/>
  <c r="U487" i="4"/>
  <c r="J489" i="4"/>
  <c r="U489" i="4"/>
  <c r="J490" i="4"/>
  <c r="U490" i="4"/>
  <c r="J491" i="4"/>
  <c r="U491" i="4"/>
  <c r="J492" i="4"/>
  <c r="U492" i="4"/>
  <c r="J493" i="4"/>
  <c r="U493" i="4"/>
  <c r="J494" i="4"/>
  <c r="U494" i="4"/>
  <c r="J495" i="4"/>
  <c r="U495" i="4"/>
  <c r="J496" i="4"/>
  <c r="U496" i="4"/>
  <c r="J497" i="4"/>
  <c r="U497" i="4"/>
  <c r="J498" i="4"/>
  <c r="U498" i="4"/>
  <c r="J499" i="4"/>
  <c r="U499" i="4"/>
  <c r="J500" i="4"/>
  <c r="U500" i="4"/>
  <c r="J502" i="4"/>
  <c r="U502" i="4"/>
  <c r="J503" i="4"/>
  <c r="U503" i="4"/>
  <c r="J504" i="4"/>
  <c r="U504" i="4"/>
  <c r="J505" i="4"/>
  <c r="U505" i="4"/>
  <c r="J506" i="4"/>
  <c r="U506" i="4"/>
  <c r="J507" i="4"/>
  <c r="U507" i="4"/>
  <c r="J508" i="4"/>
  <c r="U508" i="4"/>
  <c r="J509" i="4"/>
  <c r="U509" i="4"/>
  <c r="J510" i="4"/>
  <c r="U510" i="4"/>
  <c r="J511" i="4"/>
  <c r="U511" i="4"/>
  <c r="J512" i="4"/>
  <c r="U512" i="4"/>
  <c r="J513" i="4"/>
  <c r="U513" i="4"/>
  <c r="J514" i="4"/>
  <c r="U514" i="4"/>
  <c r="J516" i="4"/>
  <c r="U516" i="4"/>
  <c r="J517" i="4"/>
  <c r="U517" i="4"/>
  <c r="J519" i="4"/>
  <c r="U519" i="4"/>
  <c r="J520" i="4"/>
  <c r="U520" i="4"/>
  <c r="J521" i="4"/>
  <c r="U521" i="4"/>
  <c r="J522" i="4"/>
  <c r="U522" i="4"/>
  <c r="J529" i="4"/>
  <c r="U529" i="4"/>
  <c r="J543" i="4"/>
  <c r="U543" i="4"/>
  <c r="J544" i="4"/>
  <c r="U544" i="4"/>
  <c r="J545" i="4"/>
  <c r="U545" i="4"/>
  <c r="J547" i="4"/>
  <c r="U547" i="4"/>
  <c r="J553" i="4"/>
  <c r="U553" i="4"/>
  <c r="J554" i="4"/>
  <c r="U554" i="4"/>
  <c r="J555" i="4"/>
  <c r="U555" i="4"/>
  <c r="J558" i="4"/>
  <c r="U558" i="4"/>
  <c r="J559" i="4"/>
  <c r="U559" i="4"/>
  <c r="J560" i="4"/>
  <c r="U560" i="4"/>
  <c r="J562" i="4"/>
  <c r="U562" i="4"/>
  <c r="J563" i="4"/>
  <c r="U563" i="4"/>
  <c r="J564" i="4"/>
  <c r="U564" i="4"/>
  <c r="J565" i="4"/>
  <c r="U565" i="4"/>
  <c r="J566" i="4"/>
  <c r="U566" i="4"/>
  <c r="J568" i="4"/>
  <c r="U568" i="4"/>
  <c r="J569" i="4"/>
  <c r="U569" i="4"/>
  <c r="J570" i="4"/>
  <c r="U570" i="4"/>
  <c r="J572" i="4"/>
  <c r="U572" i="4"/>
  <c r="J573" i="4"/>
  <c r="U573" i="4"/>
  <c r="M86" i="4" l="1"/>
  <c r="K88" i="4"/>
  <c r="K86" i="4"/>
  <c r="K85" i="4"/>
  <c r="L88" i="4"/>
  <c r="K87" i="4"/>
  <c r="M85" i="4"/>
  <c r="M88" i="4"/>
  <c r="L85" i="4"/>
  <c r="M87" i="4"/>
  <c r="N85" i="4"/>
  <c r="N87" i="4"/>
  <c r="N86" i="4"/>
  <c r="N88" i="4"/>
  <c r="L87" i="4"/>
  <c r="L86" i="4"/>
  <c r="K24" i="4"/>
  <c r="K20" i="4"/>
  <c r="K23" i="4"/>
  <c r="M395" i="4"/>
  <c r="K22" i="4"/>
  <c r="K25" i="4"/>
  <c r="K21" i="4"/>
  <c r="N395" i="4"/>
  <c r="K395" i="4"/>
  <c r="L395" i="4"/>
  <c r="N394" i="4"/>
  <c r="K394" i="4"/>
  <c r="L394" i="4"/>
  <c r="M394" i="4"/>
  <c r="K57" i="4"/>
  <c r="K16" i="4"/>
  <c r="K140" i="4"/>
  <c r="K136" i="4"/>
  <c r="K75" i="4"/>
  <c r="K71" i="4"/>
  <c r="K60" i="4"/>
  <c r="K56" i="4"/>
  <c r="K34" i="4"/>
  <c r="K45" i="4"/>
  <c r="K41" i="4"/>
  <c r="K37" i="4"/>
  <c r="K14" i="4"/>
  <c r="K77" i="4"/>
  <c r="K69" i="4"/>
  <c r="K36" i="4"/>
  <c r="K47" i="4"/>
  <c r="K17" i="4"/>
  <c r="K137" i="4"/>
  <c r="K72" i="4"/>
  <c r="K35" i="4"/>
  <c r="K46" i="4"/>
  <c r="K15" i="4"/>
  <c r="K139" i="4"/>
  <c r="K78" i="4"/>
  <c r="K74" i="4"/>
  <c r="K70" i="4"/>
  <c r="K44" i="4"/>
  <c r="K40" i="4"/>
  <c r="K18" i="4"/>
  <c r="K138" i="4"/>
  <c r="K73" i="4"/>
  <c r="K58" i="4"/>
  <c r="K43" i="4"/>
  <c r="K141" i="4"/>
  <c r="K76" i="4"/>
  <c r="K61" i="4"/>
  <c r="K42" i="4"/>
  <c r="K155" i="4"/>
  <c r="N138" i="4"/>
  <c r="N153" i="4"/>
  <c r="N150" i="4"/>
  <c r="L149" i="4"/>
  <c r="N145" i="4"/>
  <c r="M141" i="4"/>
  <c r="M138" i="4"/>
  <c r="M134" i="4"/>
  <c r="N155" i="4"/>
  <c r="M153" i="4"/>
  <c r="K151" i="4"/>
  <c r="M148" i="4"/>
  <c r="K146" i="4"/>
  <c r="N144" i="4"/>
  <c r="N139" i="4"/>
  <c r="M137" i="4"/>
  <c r="K134" i="4"/>
  <c r="N132" i="4"/>
  <c r="K152" i="4"/>
  <c r="M155" i="4"/>
  <c r="N154" i="4"/>
  <c r="L153" i="4"/>
  <c r="N152" i="4"/>
  <c r="L150" i="4"/>
  <c r="N149" i="4"/>
  <c r="K148" i="4"/>
  <c r="M147" i="4"/>
  <c r="N146" i="4"/>
  <c r="K145" i="4"/>
  <c r="M144" i="4"/>
  <c r="N143" i="4"/>
  <c r="M139" i="4"/>
  <c r="M136" i="4"/>
  <c r="N135" i="4"/>
  <c r="K133" i="4"/>
  <c r="M132" i="4"/>
  <c r="M154" i="4"/>
  <c r="K153" i="4"/>
  <c r="M152" i="4"/>
  <c r="N151" i="4"/>
  <c r="K150" i="4"/>
  <c r="M149" i="4"/>
  <c r="K147" i="4"/>
  <c r="M146" i="4"/>
  <c r="K144" i="4"/>
  <c r="M143" i="4"/>
  <c r="N141" i="4"/>
  <c r="L139" i="4"/>
  <c r="M135" i="4"/>
  <c r="N134" i="4"/>
  <c r="K132" i="4"/>
  <c r="L154" i="4"/>
  <c r="M151" i="4"/>
  <c r="N148" i="4"/>
  <c r="L146" i="4"/>
  <c r="K143" i="4"/>
  <c r="N140" i="4"/>
  <c r="N137" i="4"/>
  <c r="K135" i="4"/>
  <c r="N133" i="4"/>
  <c r="K154" i="4"/>
  <c r="M150" i="4"/>
  <c r="K149" i="4"/>
  <c r="N147" i="4"/>
  <c r="M145" i="4"/>
  <c r="M140" i="4"/>
  <c r="N136" i="4"/>
  <c r="M133" i="4"/>
  <c r="L155" i="4"/>
  <c r="L145" i="4"/>
  <c r="L151" i="4"/>
  <c r="L147" i="4"/>
  <c r="L152" i="4"/>
  <c r="L133" i="4"/>
  <c r="L134" i="4"/>
  <c r="L143" i="4"/>
  <c r="L148" i="4"/>
  <c r="L132" i="4"/>
  <c r="L137" i="4"/>
  <c r="L138" i="4"/>
  <c r="L135" i="4"/>
  <c r="L144" i="4"/>
  <c r="L140" i="4"/>
  <c r="L141" i="4"/>
  <c r="L136" i="4"/>
  <c r="K129" i="4"/>
  <c r="K130" i="4"/>
  <c r="N183" i="4"/>
  <c r="M226" i="4"/>
  <c r="M130" i="4"/>
  <c r="M7" i="4"/>
  <c r="M343" i="4"/>
  <c r="N446" i="4"/>
  <c r="N51" i="4"/>
  <c r="M376" i="4"/>
  <c r="M116" i="4"/>
  <c r="N521" i="4"/>
  <c r="N462" i="4"/>
  <c r="N393" i="4"/>
  <c r="N386" i="4"/>
  <c r="M455" i="4"/>
  <c r="M292" i="4"/>
  <c r="M37" i="4"/>
  <c r="M279" i="4"/>
  <c r="M278" i="4"/>
  <c r="M495" i="4"/>
  <c r="M260" i="4"/>
  <c r="M517" i="4"/>
  <c r="M572" i="4"/>
  <c r="K437" i="4"/>
  <c r="M437" i="4"/>
  <c r="L437" i="4"/>
  <c r="M183" i="4"/>
  <c r="M257" i="4"/>
  <c r="M568" i="4"/>
  <c r="M464" i="4"/>
  <c r="M35" i="4"/>
  <c r="M440" i="4"/>
  <c r="L440" i="4"/>
  <c r="M83" i="4"/>
  <c r="L425" i="4"/>
  <c r="M21" i="4"/>
  <c r="M457" i="4"/>
  <c r="N71" i="4"/>
  <c r="M543" i="4"/>
  <c r="M222" i="4"/>
  <c r="M250" i="4"/>
  <c r="N118" i="4"/>
  <c r="M434" i="4"/>
  <c r="M397" i="4"/>
  <c r="M361" i="4"/>
  <c r="M539" i="4"/>
  <c r="N241" i="4"/>
  <c r="N202" i="4"/>
  <c r="N192" i="4"/>
  <c r="N173" i="4"/>
  <c r="N161" i="4"/>
  <c r="N157" i="4"/>
  <c r="N120" i="4"/>
  <c r="N101" i="4"/>
  <c r="N96" i="4"/>
  <c r="N92" i="4"/>
  <c r="N83" i="4"/>
  <c r="N73" i="4"/>
  <c r="N42" i="4"/>
  <c r="N32" i="4"/>
  <c r="N27" i="4"/>
  <c r="N14" i="4"/>
  <c r="L7" i="4"/>
  <c r="M115" i="4"/>
  <c r="N126" i="4"/>
  <c r="N24" i="4"/>
  <c r="N45" i="4"/>
  <c r="K183" i="4"/>
  <c r="M422" i="4"/>
  <c r="M39" i="4"/>
  <c r="M521" i="4"/>
  <c r="M494" i="4"/>
  <c r="M286" i="4"/>
  <c r="M499" i="4"/>
  <c r="M40" i="4"/>
  <c r="M429" i="4"/>
  <c r="N11" i="4"/>
  <c r="M544" i="4"/>
  <c r="N520" i="4"/>
  <c r="M51" i="4"/>
  <c r="M252" i="4"/>
  <c r="M118" i="4"/>
  <c r="M219" i="4"/>
  <c r="M468" i="4"/>
  <c r="N288" i="4"/>
  <c r="N260" i="4"/>
  <c r="N256" i="4"/>
  <c r="N252" i="4"/>
  <c r="N36" i="4"/>
  <c r="N102" i="4"/>
  <c r="N336" i="4"/>
  <c r="L249" i="4"/>
  <c r="L183" i="4"/>
  <c r="L441" i="4"/>
  <c r="M122" i="4"/>
  <c r="M159" i="4"/>
  <c r="M385" i="4"/>
  <c r="M14" i="4"/>
  <c r="M99" i="4"/>
  <c r="M255" i="4"/>
  <c r="L431" i="4"/>
  <c r="M519" i="4"/>
  <c r="M510" i="4"/>
  <c r="M565" i="4"/>
  <c r="N44" i="4"/>
  <c r="M448" i="4"/>
  <c r="M264" i="4"/>
  <c r="M91" i="4"/>
  <c r="M453" i="4"/>
  <c r="M331" i="4"/>
  <c r="M534" i="4"/>
  <c r="N23" i="4"/>
  <c r="L181" i="4"/>
  <c r="N437" i="4"/>
  <c r="N181" i="4"/>
  <c r="M180" i="4"/>
  <c r="N178" i="4"/>
  <c r="M175" i="4"/>
  <c r="M177" i="4"/>
  <c r="N175" i="4"/>
  <c r="N177" i="4"/>
  <c r="M178" i="4"/>
  <c r="M181" i="4"/>
  <c r="L535" i="4"/>
  <c r="L508" i="4"/>
  <c r="L178" i="4"/>
  <c r="N270" i="4"/>
  <c r="N106" i="4"/>
  <c r="M490" i="4"/>
  <c r="M90" i="4"/>
  <c r="L397" i="4"/>
  <c r="N517" i="4"/>
  <c r="M67" i="4"/>
  <c r="N553" i="4"/>
  <c r="M211" i="4"/>
  <c r="L413" i="4"/>
  <c r="N281" i="4"/>
  <c r="N190" i="4"/>
  <c r="L405" i="4"/>
  <c r="M446" i="4"/>
  <c r="N226" i="4"/>
  <c r="M225" i="4"/>
  <c r="M75" i="4"/>
  <c r="M24" i="4"/>
  <c r="M289" i="4"/>
  <c r="L453" i="4"/>
  <c r="L427" i="4"/>
  <c r="N189" i="4"/>
  <c r="M520" i="4"/>
  <c r="M129" i="4"/>
  <c r="M423" i="4"/>
  <c r="M386" i="4"/>
  <c r="N306" i="4"/>
  <c r="M347" i="4"/>
  <c r="M472" i="4"/>
  <c r="N429" i="4"/>
  <c r="N424" i="4"/>
  <c r="N419" i="4"/>
  <c r="N407" i="4"/>
  <c r="N398" i="4"/>
  <c r="L472" i="4"/>
  <c r="L175" i="4"/>
  <c r="N57" i="4"/>
  <c r="M195" i="4"/>
  <c r="M194" i="4"/>
  <c r="M157" i="4"/>
  <c r="N277" i="4"/>
  <c r="M107" i="4"/>
  <c r="M560" i="4"/>
  <c r="M399" i="4"/>
  <c r="M406" i="4"/>
  <c r="M236" i="4"/>
  <c r="M418" i="4"/>
  <c r="M188" i="4"/>
  <c r="N105" i="4"/>
  <c r="M187" i="4"/>
  <c r="N165" i="4"/>
  <c r="M442" i="4"/>
  <c r="M101" i="4"/>
  <c r="M239" i="4"/>
  <c r="M58" i="4"/>
  <c r="M237" i="4"/>
  <c r="M253" i="4"/>
  <c r="M302" i="4"/>
  <c r="M503" i="4"/>
  <c r="M172" i="4"/>
  <c r="M277" i="4"/>
  <c r="N441" i="4"/>
  <c r="M320" i="4"/>
  <c r="M322" i="4"/>
  <c r="N523" i="4"/>
  <c r="L555" i="4"/>
  <c r="L524" i="4"/>
  <c r="K514" i="4"/>
  <c r="L497" i="4"/>
  <c r="K489" i="4"/>
  <c r="L479" i="4"/>
  <c r="L386" i="4"/>
  <c r="L369" i="4"/>
  <c r="L352" i="4"/>
  <c r="K344" i="4"/>
  <c r="L327" i="4"/>
  <c r="L311" i="4"/>
  <c r="L264" i="4"/>
  <c r="L255" i="4"/>
  <c r="L227" i="4"/>
  <c r="L191" i="4"/>
  <c r="K172" i="4"/>
  <c r="L163" i="4"/>
  <c r="L129" i="4"/>
  <c r="L99" i="4"/>
  <c r="K91" i="4"/>
  <c r="L52" i="4"/>
  <c r="N323" i="4"/>
  <c r="L569" i="4"/>
  <c r="L559" i="4"/>
  <c r="K499" i="4"/>
  <c r="M566" i="4"/>
  <c r="N91" i="4"/>
  <c r="M447" i="4"/>
  <c r="M554" i="4"/>
  <c r="N7" i="4"/>
  <c r="M185" i="4"/>
  <c r="M443" i="4"/>
  <c r="M487" i="4"/>
  <c r="M109" i="4"/>
  <c r="M512" i="4"/>
  <c r="M288" i="4"/>
  <c r="M207" i="4"/>
  <c r="M451" i="4"/>
  <c r="M438" i="4"/>
  <c r="M564" i="4"/>
  <c r="M171" i="4"/>
  <c r="M425" i="4"/>
  <c r="M408" i="4"/>
  <c r="M294" i="4"/>
  <c r="M20" i="4"/>
  <c r="M482" i="4"/>
  <c r="M126" i="4"/>
  <c r="M18" i="4"/>
  <c r="M444" i="4"/>
  <c r="M484" i="4"/>
  <c r="M114" i="4"/>
  <c r="N355" i="4"/>
  <c r="M327" i="4"/>
  <c r="M475" i="4"/>
  <c r="L254" i="4"/>
  <c r="L180" i="4"/>
  <c r="M359" i="4"/>
  <c r="M364" i="4"/>
  <c r="L410" i="4"/>
  <c r="M445" i="4"/>
  <c r="L407" i="4"/>
  <c r="L429" i="4"/>
  <c r="M545" i="4"/>
  <c r="M263" i="4"/>
  <c r="M76" i="4"/>
  <c r="N296" i="4"/>
  <c r="L448" i="4"/>
  <c r="M206" i="4"/>
  <c r="M497" i="4"/>
  <c r="N452" i="4"/>
  <c r="M41" i="4"/>
  <c r="M456" i="4"/>
  <c r="M256" i="4"/>
  <c r="M295" i="4"/>
  <c r="N77" i="4"/>
  <c r="M432" i="4"/>
  <c r="M161" i="4"/>
  <c r="M555" i="4"/>
  <c r="N104" i="4"/>
  <c r="M23" i="4"/>
  <c r="M74" i="4"/>
  <c r="M25" i="4"/>
  <c r="M230" i="4"/>
  <c r="M390" i="4"/>
  <c r="M15" i="4"/>
  <c r="M325" i="4"/>
  <c r="M326" i="4"/>
  <c r="M469" i="4"/>
  <c r="N212" i="4"/>
  <c r="N207" i="4"/>
  <c r="N203" i="4"/>
  <c r="N198" i="4"/>
  <c r="N193" i="4"/>
  <c r="N185" i="4"/>
  <c r="N169" i="4"/>
  <c r="N158" i="4"/>
  <c r="N121" i="4"/>
  <c r="N97" i="4"/>
  <c r="N93" i="4"/>
  <c r="N84" i="4"/>
  <c r="N78" i="4"/>
  <c r="N74" i="4"/>
  <c r="N70" i="4"/>
  <c r="N43" i="4"/>
  <c r="N15" i="4"/>
  <c r="L308" i="4"/>
  <c r="L279" i="4"/>
  <c r="L83" i="4"/>
  <c r="L73" i="4"/>
  <c r="L40" i="4"/>
  <c r="L550" i="4"/>
  <c r="L177" i="4"/>
  <c r="L451" i="4"/>
  <c r="L430" i="4"/>
  <c r="M158" i="4"/>
  <c r="M553" i="4"/>
  <c r="M43" i="4"/>
  <c r="N516" i="4"/>
  <c r="M454" i="4"/>
  <c r="M55" i="4"/>
  <c r="N244" i="4"/>
  <c r="N56" i="4"/>
  <c r="M249" i="4"/>
  <c r="M413" i="4"/>
  <c r="M17" i="4"/>
  <c r="M392" i="4"/>
  <c r="M509" i="4"/>
  <c r="M13" i="4"/>
  <c r="M377" i="4"/>
  <c r="N382" i="4"/>
  <c r="M240" i="4"/>
  <c r="M168" i="4"/>
  <c r="M81" i="4"/>
  <c r="M409" i="4"/>
  <c r="N272" i="4"/>
  <c r="M196" i="4"/>
  <c r="L398" i="4"/>
  <c r="M73" i="4"/>
  <c r="N326" i="4"/>
  <c r="M354" i="4"/>
  <c r="M556" i="4"/>
  <c r="N387" i="4"/>
  <c r="N294" i="4"/>
  <c r="N289" i="4"/>
  <c r="N278" i="4"/>
  <c r="N267" i="4"/>
  <c r="N261" i="4"/>
  <c r="N253" i="4"/>
  <c r="N246" i="4"/>
  <c r="L62" i="4"/>
  <c r="N180" i="4"/>
  <c r="K177" i="4"/>
  <c r="K178" i="4"/>
  <c r="K175" i="4"/>
  <c r="K180" i="4"/>
  <c r="K281" i="4"/>
  <c r="K181" i="4"/>
  <c r="K254" i="4"/>
  <c r="W126" i="4"/>
  <c r="K288" i="4"/>
  <c r="K103" i="4"/>
  <c r="K219" i="4"/>
  <c r="K257" i="4"/>
  <c r="K298" i="4"/>
  <c r="N168" i="4"/>
  <c r="N111" i="4"/>
  <c r="M111" i="4"/>
  <c r="N112" i="4"/>
  <c r="M112" i="4"/>
  <c r="K112" i="4"/>
  <c r="N215" i="4"/>
  <c r="N218" i="4"/>
  <c r="N292" i="4"/>
  <c r="N405" i="4"/>
  <c r="N434" i="4"/>
  <c r="N443" i="4"/>
  <c r="M549" i="4"/>
  <c r="N531" i="4"/>
  <c r="L447" i="4"/>
  <c r="N471" i="4"/>
  <c r="M467" i="4"/>
  <c r="M527" i="4"/>
  <c r="M400" i="4"/>
  <c r="M357" i="4"/>
  <c r="N368" i="4"/>
  <c r="M344" i="4"/>
  <c r="M372" i="4"/>
  <c r="M307" i="4"/>
  <c r="N346" i="4"/>
  <c r="M315" i="4"/>
  <c r="M323" i="4"/>
  <c r="M313" i="4"/>
  <c r="M329" i="4"/>
  <c r="M318" i="4"/>
  <c r="M119" i="4"/>
  <c r="N200" i="4"/>
  <c r="M389" i="4"/>
  <c r="M426" i="4"/>
  <c r="M388" i="4"/>
  <c r="M507" i="4"/>
  <c r="N206" i="4"/>
  <c r="M96" i="4"/>
  <c r="M189" i="4"/>
  <c r="M496" i="4"/>
  <c r="M56" i="4"/>
  <c r="M562" i="4"/>
  <c r="M303" i="4"/>
  <c r="M128" i="4"/>
  <c r="M104" i="4"/>
  <c r="M235" i="4"/>
  <c r="M282" i="4"/>
  <c r="M439" i="4"/>
  <c r="M108" i="4"/>
  <c r="M274" i="4"/>
  <c r="M84" i="4"/>
  <c r="M460" i="4"/>
  <c r="M46" i="4"/>
  <c r="M431" i="4"/>
  <c r="L433" i="4"/>
  <c r="M514" i="4"/>
  <c r="M492" i="4"/>
  <c r="M291" i="4"/>
  <c r="M231" i="4"/>
  <c r="M125" i="4"/>
  <c r="M375" i="4"/>
  <c r="M242" i="4"/>
  <c r="M486" i="4"/>
  <c r="K111" i="4"/>
  <c r="N512" i="4"/>
  <c r="M550" i="4"/>
  <c r="N542" i="4"/>
  <c r="L399" i="4"/>
  <c r="M381" i="4"/>
  <c r="M478" i="4"/>
  <c r="M471" i="4"/>
  <c r="M367" i="4"/>
  <c r="M350" i="4"/>
  <c r="N350" i="4"/>
  <c r="M371" i="4"/>
  <c r="M358" i="4"/>
  <c r="M345" i="4"/>
  <c r="N367" i="4"/>
  <c r="N312" i="4"/>
  <c r="M308" i="4"/>
  <c r="N337" i="4"/>
  <c r="M317" i="4"/>
  <c r="N311" i="4"/>
  <c r="N439" i="4"/>
  <c r="N552" i="4"/>
  <c r="M551" i="4"/>
  <c r="M473" i="4"/>
  <c r="M526" i="4"/>
  <c r="M474" i="4"/>
  <c r="M403" i="4"/>
  <c r="M346" i="4"/>
  <c r="N344" i="4"/>
  <c r="N358" i="4"/>
  <c r="N366" i="4"/>
  <c r="N356" i="4"/>
  <c r="M312" i="4"/>
  <c r="M316" i="4"/>
  <c r="M310" i="4"/>
  <c r="M10" i="4"/>
  <c r="M205" i="4"/>
  <c r="N35" i="4"/>
  <c r="N245" i="4"/>
  <c r="M382" i="4"/>
  <c r="M513" i="4"/>
  <c r="M95" i="4"/>
  <c r="M72" i="4"/>
  <c r="M276" i="4"/>
  <c r="M102" i="4"/>
  <c r="L406" i="4"/>
  <c r="M216" i="4"/>
  <c r="M284" i="4"/>
  <c r="N279" i="4"/>
  <c r="M281" i="4"/>
  <c r="N37" i="4"/>
  <c r="M227" i="4"/>
  <c r="M77" i="4"/>
  <c r="M500" i="4"/>
  <c r="M201" i="4"/>
  <c r="N130" i="4"/>
  <c r="J3" i="4"/>
  <c r="M268" i="4"/>
  <c r="N228" i="4"/>
  <c r="M27" i="4"/>
  <c r="M223" i="4"/>
  <c r="N122" i="4"/>
  <c r="M305" i="4"/>
  <c r="M193" i="4"/>
  <c r="M267" i="4"/>
  <c r="L420" i="4"/>
  <c r="M384" i="4"/>
  <c r="M208" i="4"/>
  <c r="M94" i="4"/>
  <c r="N196" i="4"/>
  <c r="M106" i="4"/>
  <c r="N46" i="4"/>
  <c r="M505" i="4"/>
  <c r="M427" i="4"/>
  <c r="N20" i="4"/>
  <c r="M213" i="4"/>
  <c r="M44" i="4"/>
  <c r="M265" i="4"/>
  <c r="M50" i="4"/>
  <c r="N69" i="4"/>
  <c r="M202" i="4"/>
  <c r="M378" i="4"/>
  <c r="M415" i="4"/>
  <c r="N444" i="4"/>
  <c r="M504" i="4"/>
  <c r="M420" i="4"/>
  <c r="M379" i="4"/>
  <c r="M22" i="4"/>
  <c r="L424" i="4"/>
  <c r="N194" i="4"/>
  <c r="M165" i="4"/>
  <c r="M424" i="4"/>
  <c r="M105" i="4"/>
  <c r="N211" i="4"/>
  <c r="M285" i="4"/>
  <c r="K280" i="4"/>
  <c r="K270" i="4"/>
  <c r="K12" i="4"/>
  <c r="M552" i="4"/>
  <c r="L418" i="4"/>
  <c r="N371" i="4"/>
  <c r="M523" i="4"/>
  <c r="M477" i="4"/>
  <c r="N401" i="4"/>
  <c r="N331" i="4"/>
  <c r="M370" i="4"/>
  <c r="N335" i="4"/>
  <c r="M349" i="4"/>
  <c r="M355" i="4"/>
  <c r="N339" i="4"/>
  <c r="M339" i="4"/>
  <c r="N307" i="4"/>
  <c r="L445" i="4"/>
  <c r="M297" i="4"/>
  <c r="M238" i="4"/>
  <c r="M54" i="4"/>
  <c r="L415" i="4"/>
  <c r="M254" i="4"/>
  <c r="M296" i="4"/>
  <c r="M391" i="4"/>
  <c r="M117" i="4"/>
  <c r="M127" i="4"/>
  <c r="M261" i="4"/>
  <c r="M92" i="4"/>
  <c r="M271" i="4"/>
  <c r="M270" i="4"/>
  <c r="N186" i="4"/>
  <c r="N50" i="4"/>
  <c r="M380" i="4"/>
  <c r="M416" i="4"/>
  <c r="M266" i="4"/>
  <c r="M120" i="4"/>
  <c r="M483" i="4"/>
  <c r="M405" i="4"/>
  <c r="M248" i="4"/>
  <c r="M198" i="4"/>
  <c r="M29" i="4"/>
  <c r="M214" i="4"/>
  <c r="L438" i="4"/>
  <c r="N217" i="4"/>
  <c r="M542" i="4"/>
  <c r="M530" i="4"/>
  <c r="L432" i="4"/>
  <c r="M410" i="4"/>
  <c r="N468" i="4"/>
  <c r="N475" i="4"/>
  <c r="N403" i="4"/>
  <c r="N363" i="4"/>
  <c r="M311" i="4"/>
  <c r="M351" i="4"/>
  <c r="N370" i="4"/>
  <c r="N327" i="4"/>
  <c r="M335" i="4"/>
  <c r="M336" i="4"/>
  <c r="M337" i="4"/>
  <c r="N537" i="4"/>
  <c r="M540" i="4"/>
  <c r="M466" i="4"/>
  <c r="M465" i="4"/>
  <c r="M363" i="4"/>
  <c r="N319" i="4"/>
  <c r="M352" i="4"/>
  <c r="M319" i="4"/>
  <c r="N329" i="4"/>
  <c r="M314" i="4"/>
  <c r="N487" i="4"/>
  <c r="M535" i="4"/>
  <c r="M531" i="4"/>
  <c r="N479" i="4"/>
  <c r="M342" i="4"/>
  <c r="M348" i="4"/>
  <c r="M369" i="4"/>
  <c r="M340" i="4"/>
  <c r="M321" i="4"/>
  <c r="M42" i="4"/>
  <c r="N224" i="4"/>
  <c r="M3" i="4"/>
  <c r="N297" i="4"/>
  <c r="L443" i="4"/>
  <c r="N233" i="4"/>
  <c r="M280" i="4"/>
  <c r="M169" i="4"/>
  <c r="M293" i="4"/>
  <c r="M300" i="4"/>
  <c r="M275" i="4"/>
  <c r="M16" i="4"/>
  <c r="M228" i="4"/>
  <c r="M224" i="4"/>
  <c r="M11" i="4"/>
  <c r="M241" i="4"/>
  <c r="M558" i="4"/>
  <c r="M78" i="4"/>
  <c r="M124" i="4"/>
  <c r="N90" i="4"/>
  <c r="N114" i="4"/>
  <c r="N10" i="4"/>
  <c r="M547" i="4"/>
  <c r="N265" i="4"/>
  <c r="M387" i="4"/>
  <c r="K7" i="4"/>
  <c r="N108" i="4"/>
  <c r="N39" i="4"/>
  <c r="M204" i="4"/>
  <c r="M32" i="4"/>
  <c r="M71" i="4"/>
  <c r="M69" i="4"/>
  <c r="N119" i="4"/>
  <c r="M522" i="4"/>
  <c r="M66" i="4"/>
  <c r="L446" i="4"/>
  <c r="N13" i="4"/>
  <c r="M12" i="4"/>
  <c r="M398" i="4"/>
  <c r="N222" i="4"/>
  <c r="N28" i="4"/>
  <c r="N448" i="4"/>
  <c r="M463" i="4"/>
  <c r="N159" i="4"/>
  <c r="M511" i="4"/>
  <c r="M170" i="4"/>
  <c r="M452" i="4"/>
  <c r="M203" i="4"/>
  <c r="M489" i="4"/>
  <c r="K95" i="4"/>
  <c r="K244" i="4"/>
  <c r="K550" i="4"/>
  <c r="N409" i="4"/>
  <c r="M541" i="4"/>
  <c r="L423" i="4"/>
  <c r="N473" i="4"/>
  <c r="M360" i="4"/>
  <c r="N373" i="4"/>
  <c r="M366" i="4"/>
  <c r="M333" i="4"/>
  <c r="M309" i="4"/>
  <c r="M449" i="4"/>
  <c r="M529" i="4"/>
  <c r="L422" i="4"/>
  <c r="M502" i="4"/>
  <c r="M506" i="4"/>
  <c r="N235" i="4"/>
  <c r="N275" i="4"/>
  <c r="M458" i="4"/>
  <c r="M393" i="4"/>
  <c r="N286" i="4"/>
  <c r="M186" i="4"/>
  <c r="M191" i="4"/>
  <c r="M36" i="4"/>
  <c r="M246" i="4"/>
  <c r="N493" i="4"/>
  <c r="M163" i="4"/>
  <c r="N560" i="4"/>
  <c r="M569" i="4"/>
  <c r="M30" i="4"/>
  <c r="M209" i="4"/>
  <c r="L416" i="4"/>
  <c r="N433" i="4"/>
  <c r="M258" i="4"/>
  <c r="L450" i="4"/>
  <c r="L408" i="4"/>
  <c r="M218" i="4"/>
  <c r="M80" i="4"/>
  <c r="N564" i="4"/>
  <c r="M563" i="4"/>
  <c r="N18" i="4"/>
  <c r="M173" i="4"/>
  <c r="M57" i="4"/>
  <c r="L452" i="4"/>
  <c r="N160" i="4"/>
  <c r="M485" i="4"/>
  <c r="M419" i="4"/>
  <c r="N282" i="4"/>
  <c r="M244" i="4"/>
  <c r="M508" i="4"/>
  <c r="L426" i="4"/>
  <c r="N99" i="4"/>
  <c r="N107" i="4"/>
  <c r="N216" i="4"/>
  <c r="N450" i="4"/>
  <c r="M49" i="4"/>
  <c r="M200" i="4"/>
  <c r="M573" i="4"/>
  <c r="N257" i="4"/>
  <c r="M493" i="4"/>
  <c r="K228" i="4"/>
  <c r="K235" i="4"/>
  <c r="L532" i="4"/>
  <c r="L513" i="4"/>
  <c r="L460" i="4"/>
  <c r="K424" i="4"/>
  <c r="L360" i="4"/>
  <c r="L334" i="4"/>
  <c r="K318" i="4"/>
  <c r="L272" i="4"/>
  <c r="W244" i="4"/>
  <c r="S244" i="4"/>
  <c r="L244" i="4" s="1"/>
  <c r="L235" i="4"/>
  <c r="L171" i="4"/>
  <c r="L162" i="4"/>
  <c r="L98" i="4"/>
  <c r="L75" i="4"/>
  <c r="L66" i="4"/>
  <c r="L32" i="4"/>
  <c r="L548" i="4"/>
  <c r="L65" i="4"/>
  <c r="N52" i="4"/>
  <c r="K565" i="4"/>
  <c r="L540" i="4"/>
  <c r="K505" i="4"/>
  <c r="W505" i="4"/>
  <c r="K364" i="4"/>
  <c r="L49" i="4"/>
  <c r="M433" i="4"/>
  <c r="M70" i="4"/>
  <c r="M192" i="4"/>
  <c r="M234" i="4"/>
  <c r="M93" i="4"/>
  <c r="M233" i="4"/>
  <c r="M28" i="4"/>
  <c r="M215" i="4"/>
  <c r="M570" i="4"/>
  <c r="N457" i="4"/>
  <c r="M97" i="4"/>
  <c r="N208" i="4"/>
  <c r="M60" i="4"/>
  <c r="N284" i="4"/>
  <c r="M435" i="4"/>
  <c r="M559" i="4"/>
  <c r="N399" i="4"/>
  <c r="M212" i="4"/>
  <c r="M383" i="4"/>
  <c r="M217" i="4"/>
  <c r="M121" i="4"/>
  <c r="M516" i="4"/>
  <c r="M450" i="4"/>
  <c r="L444" i="4"/>
  <c r="M229" i="4"/>
  <c r="L439" i="4"/>
  <c r="M407" i="4"/>
  <c r="M245" i="4"/>
  <c r="N163" i="4"/>
  <c r="M272" i="4"/>
  <c r="K261" i="4"/>
  <c r="N125" i="4"/>
  <c r="M411" i="4"/>
  <c r="N454" i="4"/>
  <c r="N47" i="4"/>
  <c r="N408" i="4"/>
  <c r="N333" i="4"/>
  <c r="N320" i="4"/>
  <c r="N362" i="4"/>
  <c r="N315" i="4"/>
  <c r="M479" i="4"/>
  <c r="M524" i="4"/>
  <c r="N511" i="4"/>
  <c r="N507" i="4"/>
  <c r="N503" i="4"/>
  <c r="N498" i="4"/>
  <c r="N494" i="4"/>
  <c r="N464" i="4"/>
  <c r="N458" i="4"/>
  <c r="N442" i="4"/>
  <c r="N438" i="4"/>
  <c r="N432" i="4"/>
  <c r="N411" i="4"/>
  <c r="N397" i="4"/>
  <c r="N391" i="4"/>
  <c r="N380" i="4"/>
  <c r="N376" i="4"/>
  <c r="N214" i="4"/>
  <c r="L359" i="4"/>
  <c r="N340" i="4"/>
  <c r="N342" i="4"/>
  <c r="M365" i="4"/>
  <c r="L400" i="4"/>
  <c r="N469" i="4"/>
  <c r="M536" i="4"/>
  <c r="N569" i="4"/>
  <c r="N559" i="4"/>
  <c r="N514" i="4"/>
  <c r="N510" i="4"/>
  <c r="N506" i="4"/>
  <c r="N489" i="4"/>
  <c r="S505" i="4"/>
  <c r="L505" i="4" s="1"/>
  <c r="S172" i="4"/>
  <c r="L172" i="4" s="1"/>
  <c r="K503" i="4"/>
  <c r="N66" i="4"/>
  <c r="N300" i="4"/>
  <c r="N237" i="4"/>
  <c r="M430" i="4"/>
  <c r="M220" i="4"/>
  <c r="L449" i="4"/>
  <c r="L409" i="4"/>
  <c r="L434" i="4"/>
  <c r="N266" i="4"/>
  <c r="M298" i="4"/>
  <c r="N254" i="4"/>
  <c r="N255" i="4"/>
  <c r="M103" i="4"/>
  <c r="M462" i="4"/>
  <c r="M98" i="4"/>
  <c r="M190" i="4"/>
  <c r="M52" i="4"/>
  <c r="M160" i="4"/>
  <c r="M498" i="4"/>
  <c r="M167" i="4"/>
  <c r="N455" i="4"/>
  <c r="M259" i="4"/>
  <c r="M47" i="4"/>
  <c r="M441" i="4"/>
  <c r="N379" i="4"/>
  <c r="N239" i="4"/>
  <c r="M491" i="4"/>
  <c r="L435" i="4"/>
  <c r="M166" i="4"/>
  <c r="M45" i="4"/>
  <c r="M283" i="4"/>
  <c r="N95" i="4"/>
  <c r="N285" i="4"/>
  <c r="M162" i="4"/>
  <c r="M34" i="4"/>
  <c r="L419" i="4"/>
  <c r="N280" i="4"/>
  <c r="M306" i="4"/>
  <c r="M330" i="4"/>
  <c r="M356" i="4"/>
  <c r="M402" i="4"/>
  <c r="M480" i="4"/>
  <c r="M538" i="4"/>
  <c r="L553" i="4"/>
  <c r="L486" i="4"/>
  <c r="K411" i="4"/>
  <c r="L342" i="4"/>
  <c r="L289" i="4"/>
  <c r="L242" i="4"/>
  <c r="K198" i="4"/>
  <c r="L118" i="4"/>
  <c r="L84" i="4"/>
  <c r="L30" i="4"/>
  <c r="N209" i="4"/>
  <c r="N205" i="4"/>
  <c r="N201" i="4"/>
  <c r="N195" i="4"/>
  <c r="N191" i="4"/>
  <c r="N171" i="4"/>
  <c r="N128" i="4"/>
  <c r="N81" i="4"/>
  <c r="N76" i="4"/>
  <c r="N72" i="4"/>
  <c r="N67" i="4"/>
  <c r="N41" i="4"/>
  <c r="L402" i="4"/>
  <c r="N325" i="4"/>
  <c r="N317" i="4"/>
  <c r="N313" i="4"/>
  <c r="N309" i="4"/>
  <c r="N352" i="4"/>
  <c r="N348" i="4"/>
  <c r="N364" i="4"/>
  <c r="N360" i="4"/>
  <c r="L564" i="4"/>
  <c r="K512" i="4"/>
  <c r="L350" i="4"/>
  <c r="K333" i="4"/>
  <c r="N484" i="4"/>
  <c r="N463" i="4"/>
  <c r="N453" i="4"/>
  <c r="N449" i="4"/>
  <c r="N445" i="4"/>
  <c r="N431" i="4"/>
  <c r="N426" i="4"/>
  <c r="N422" i="4"/>
  <c r="N416" i="4"/>
  <c r="N573" i="4"/>
  <c r="N568" i="4"/>
  <c r="N563" i="4"/>
  <c r="N558" i="4"/>
  <c r="N529" i="4"/>
  <c r="N519" i="4"/>
  <c r="N513" i="4"/>
  <c r="N509" i="4"/>
  <c r="N500" i="4"/>
  <c r="N496" i="4"/>
  <c r="N492" i="4"/>
  <c r="N384" i="4"/>
  <c r="N375" i="4"/>
  <c r="N230" i="4"/>
  <c r="L4" i="4"/>
  <c r="L563" i="4"/>
  <c r="L547" i="4"/>
  <c r="L538" i="4"/>
  <c r="K530" i="4"/>
  <c r="L521" i="4"/>
  <c r="L511" i="4"/>
  <c r="K494" i="4"/>
  <c r="L476" i="4"/>
  <c r="L457" i="4"/>
  <c r="K422" i="4"/>
  <c r="K383" i="4"/>
  <c r="L375" i="4"/>
  <c r="L340" i="4"/>
  <c r="L252" i="4"/>
  <c r="L233" i="4"/>
  <c r="L188" i="4"/>
  <c r="L126" i="4"/>
  <c r="L105" i="4"/>
  <c r="L112" i="4"/>
  <c r="N508" i="4"/>
  <c r="N504" i="4"/>
  <c r="N499" i="4"/>
  <c r="N495" i="4"/>
  <c r="N491" i="4"/>
  <c r="N430" i="4"/>
  <c r="N425" i="4"/>
  <c r="N420" i="4"/>
  <c r="N415" i="4"/>
  <c r="N389" i="4"/>
  <c r="N305" i="4"/>
  <c r="N295" i="4"/>
  <c r="N291" i="4"/>
  <c r="N268" i="4"/>
  <c r="N263" i="4"/>
  <c r="N258" i="4"/>
  <c r="N248" i="4"/>
  <c r="N213" i="4"/>
  <c r="N167" i="4"/>
  <c r="N94" i="4"/>
  <c r="N75" i="4"/>
  <c r="N60" i="4"/>
  <c r="N40" i="4"/>
  <c r="N29" i="4"/>
  <c r="N17" i="4"/>
  <c r="N12" i="4"/>
  <c r="N129" i="4"/>
  <c r="L537" i="4"/>
  <c r="L493" i="4"/>
  <c r="L475" i="4"/>
  <c r="L466" i="4"/>
  <c r="L382" i="4"/>
  <c r="L373" i="4"/>
  <c r="K348" i="4"/>
  <c r="L323" i="4"/>
  <c r="L286" i="4"/>
  <c r="L278" i="4"/>
  <c r="K223" i="4"/>
  <c r="L159" i="4"/>
  <c r="K116" i="4"/>
  <c r="L47" i="4"/>
  <c r="K28" i="4"/>
  <c r="L111" i="4"/>
  <c r="L288" i="4"/>
  <c r="N388" i="4"/>
  <c r="N383" i="4"/>
  <c r="N378" i="4"/>
  <c r="N242" i="4"/>
  <c r="N238" i="4"/>
  <c r="N234" i="4"/>
  <c r="N229" i="4"/>
  <c r="N225" i="4"/>
  <c r="N220" i="4"/>
  <c r="N562" i="4"/>
  <c r="N555" i="4"/>
  <c r="N545" i="4"/>
  <c r="N522" i="4"/>
  <c r="N483" i="4"/>
  <c r="N456" i="4"/>
  <c r="N406" i="4"/>
  <c r="N392" i="4"/>
  <c r="N293" i="4"/>
  <c r="L3" i="4"/>
  <c r="N55" i="4"/>
  <c r="K570" i="4"/>
  <c r="L544" i="4"/>
  <c r="L509" i="4"/>
  <c r="K381" i="4"/>
  <c r="L364" i="4"/>
  <c r="K356" i="4"/>
  <c r="K338" i="4"/>
  <c r="L322" i="4"/>
  <c r="L306" i="4"/>
  <c r="L295" i="4"/>
  <c r="K267" i="4"/>
  <c r="K249" i="4"/>
  <c r="L204" i="4"/>
  <c r="K194" i="4"/>
  <c r="L167" i="4"/>
  <c r="L158" i="4"/>
  <c r="L80" i="4"/>
  <c r="L56" i="4"/>
  <c r="L46" i="4"/>
  <c r="K552" i="4"/>
  <c r="K388" i="4"/>
  <c r="L380" i="4"/>
  <c r="K371" i="4"/>
  <c r="L363" i="4"/>
  <c r="L346" i="4"/>
  <c r="L313" i="4"/>
  <c r="K305" i="4"/>
  <c r="L284" i="4"/>
  <c r="K276" i="4"/>
  <c r="L266" i="4"/>
  <c r="L229" i="4"/>
  <c r="L193" i="4"/>
  <c r="L185" i="4"/>
  <c r="L122" i="4"/>
  <c r="L114" i="4"/>
  <c r="L93" i="4"/>
  <c r="L45" i="4"/>
  <c r="N570" i="4"/>
  <c r="N565" i="4"/>
  <c r="N554" i="4"/>
  <c r="N544" i="4"/>
  <c r="N486" i="4"/>
  <c r="N482" i="4"/>
  <c r="N460" i="4"/>
  <c r="N236" i="4"/>
  <c r="N231" i="4"/>
  <c r="N227" i="4"/>
  <c r="N223" i="4"/>
  <c r="N127" i="4"/>
  <c r="N49" i="4"/>
  <c r="L14" i="4"/>
  <c r="L568" i="4"/>
  <c r="K558" i="4"/>
  <c r="L525" i="4"/>
  <c r="L490" i="4"/>
  <c r="L480" i="4"/>
  <c r="K387" i="4"/>
  <c r="K345" i="4"/>
  <c r="L336" i="4"/>
  <c r="L265" i="4"/>
  <c r="L165" i="4"/>
  <c r="L101" i="4"/>
  <c r="L69" i="4"/>
  <c r="S28" i="4"/>
  <c r="L28" i="4" s="1"/>
  <c r="K266" i="4"/>
  <c r="W266" i="4"/>
  <c r="K540" i="4"/>
  <c r="K166" i="4"/>
  <c r="W497" i="4"/>
  <c r="S503" i="4"/>
  <c r="L503" i="4" s="1"/>
  <c r="W411" i="4"/>
  <c r="K320" i="4"/>
  <c r="K275" i="4"/>
  <c r="K564" i="4"/>
  <c r="K260" i="4"/>
  <c r="K323" i="4"/>
  <c r="S356" i="4"/>
  <c r="L356" i="4" s="1"/>
  <c r="K220" i="4"/>
  <c r="K168" i="4"/>
  <c r="W422" i="4"/>
  <c r="S565" i="4"/>
  <c r="L565" i="4" s="1"/>
  <c r="K118" i="4"/>
  <c r="K114" i="4"/>
  <c r="K84" i="4"/>
  <c r="S91" i="4"/>
  <c r="L91" i="4" s="1"/>
  <c r="S305" i="4"/>
  <c r="L305" i="4" s="1"/>
  <c r="S570" i="4"/>
  <c r="L570" i="4" s="1"/>
  <c r="K397" i="4"/>
  <c r="S371" i="4"/>
  <c r="L371" i="4" s="1"/>
  <c r="S387" i="4"/>
  <c r="L387" i="4" s="1"/>
  <c r="S520" i="4"/>
  <c r="L520" i="4" s="1"/>
  <c r="K379" i="4"/>
  <c r="K98" i="4"/>
  <c r="K230" i="4"/>
  <c r="K355" i="4"/>
  <c r="K519" i="4"/>
  <c r="K107" i="4"/>
  <c r="S333" i="4"/>
  <c r="L333" i="4" s="1"/>
  <c r="K313" i="4"/>
  <c r="K268" i="4"/>
  <c r="W107" i="4"/>
  <c r="K392" i="4"/>
  <c r="S348" i="4"/>
  <c r="L348" i="4" s="1"/>
  <c r="S543" i="4"/>
  <c r="L543" i="4" s="1"/>
  <c r="W500" i="4"/>
  <c r="K248" i="4"/>
  <c r="S194" i="4"/>
  <c r="L194" i="4" s="1"/>
  <c r="K234" i="4"/>
  <c r="W492" i="4"/>
  <c r="K548" i="4"/>
  <c r="K373" i="4"/>
  <c r="S381" i="4"/>
  <c r="L381" i="4" s="1"/>
  <c r="S530" i="4"/>
  <c r="L530" i="4" s="1"/>
  <c r="K525" i="4"/>
  <c r="K369" i="4"/>
  <c r="K104" i="4"/>
  <c r="K366" i="4"/>
  <c r="K225" i="4"/>
  <c r="K115" i="4"/>
  <c r="K460" i="4"/>
  <c r="K282" i="4"/>
  <c r="K242" i="4"/>
  <c r="K473" i="4"/>
  <c r="K349" i="4"/>
  <c r="S109" i="4"/>
  <c r="L109" i="4" s="1"/>
  <c r="K171" i="4"/>
  <c r="K343" i="4"/>
  <c r="K492" i="4"/>
  <c r="S116" i="4"/>
  <c r="L116" i="4" s="1"/>
  <c r="K105" i="4"/>
  <c r="K291" i="4"/>
  <c r="K559" i="4"/>
  <c r="K102" i="4"/>
  <c r="K572" i="4"/>
  <c r="K337" i="4"/>
  <c r="S383" i="4"/>
  <c r="L383" i="4" s="1"/>
  <c r="S344" i="4"/>
  <c r="L344" i="4" s="1"/>
  <c r="S545" i="4"/>
  <c r="L545" i="4" s="1"/>
  <c r="K553" i="4"/>
  <c r="W105" i="4"/>
  <c r="K157" i="4"/>
  <c r="K125" i="4"/>
  <c r="K108" i="4"/>
  <c r="K464" i="4"/>
  <c r="K377" i="4"/>
  <c r="K506" i="4"/>
  <c r="K545" i="4"/>
  <c r="W506" i="4"/>
  <c r="S516" i="4"/>
  <c r="L516" i="4" s="1"/>
  <c r="K309" i="4"/>
  <c r="S276" i="4"/>
  <c r="L276" i="4" s="1"/>
  <c r="W513" i="4"/>
  <c r="K188" i="4"/>
  <c r="W32" i="4"/>
  <c r="K336" i="4"/>
  <c r="K360" i="4"/>
  <c r="K119" i="4"/>
  <c r="K303" i="4"/>
  <c r="K212" i="4"/>
  <c r="K239" i="4"/>
  <c r="W80" i="4"/>
  <c r="K474" i="4"/>
  <c r="W499" i="4"/>
  <c r="W108" i="4"/>
  <c r="K167" i="4"/>
  <c r="K516" i="4"/>
  <c r="S499" i="4"/>
  <c r="L499" i="4" s="1"/>
  <c r="K294" i="4"/>
  <c r="K158" i="4"/>
  <c r="K351" i="4"/>
  <c r="K213" i="4"/>
  <c r="K222" i="4"/>
  <c r="K312" i="4"/>
  <c r="K549" i="4"/>
  <c r="K289" i="4"/>
  <c r="S558" i="4"/>
  <c r="L558" i="4" s="1"/>
  <c r="K507" i="4"/>
  <c r="K523" i="4"/>
  <c r="K551" i="4"/>
  <c r="K477" i="4"/>
  <c r="K543" i="4"/>
  <c r="K483" i="4"/>
  <c r="K27" i="4"/>
  <c r="K317" i="4"/>
  <c r="W101" i="4"/>
  <c r="K189" i="4"/>
  <c r="K92" i="4"/>
  <c r="K231" i="4"/>
  <c r="K547" i="4"/>
  <c r="K310" i="4"/>
  <c r="S552" i="4"/>
  <c r="L552" i="4" s="1"/>
  <c r="K554" i="4"/>
  <c r="K562" i="4"/>
  <c r="K186" i="4"/>
  <c r="K354" i="4"/>
  <c r="K165" i="4"/>
  <c r="K539" i="4"/>
  <c r="W512" i="4"/>
  <c r="K362" i="4"/>
  <c r="S494" i="4"/>
  <c r="L494" i="4" s="1"/>
  <c r="S345" i="4"/>
  <c r="L345" i="4" s="1"/>
  <c r="S338" i="4"/>
  <c r="L338" i="4" s="1"/>
  <c r="K326" i="4"/>
  <c r="S496" i="4"/>
  <c r="L496" i="4" s="1"/>
  <c r="K367" i="4"/>
  <c r="K471" i="4"/>
  <c r="S512" i="4"/>
  <c r="L512" i="4" s="1"/>
  <c r="S495" i="4"/>
  <c r="L495" i="4" s="1"/>
  <c r="K293" i="4"/>
  <c r="K390" i="4"/>
  <c r="K124" i="4"/>
  <c r="W248" i="4"/>
  <c r="K54" i="4"/>
  <c r="S198" i="4"/>
  <c r="L198" i="4" s="1"/>
  <c r="W521" i="4"/>
  <c r="S388" i="4"/>
  <c r="L388" i="4" s="1"/>
  <c r="W494" i="4"/>
  <c r="S35" i="4"/>
  <c r="L35" i="4" s="1"/>
  <c r="S318" i="4"/>
  <c r="L318" i="4" s="1"/>
  <c r="K522" i="4"/>
  <c r="W511" i="4"/>
  <c r="K418" i="4"/>
  <c r="K521" i="4"/>
  <c r="S502" i="4"/>
  <c r="L502" i="4" s="1"/>
  <c r="K495" i="4"/>
  <c r="K218" i="4"/>
  <c r="K250" i="4"/>
  <c r="S458" i="4"/>
  <c r="L458" i="4" s="1"/>
  <c r="K531" i="4"/>
  <c r="W544" i="4"/>
  <c r="K467" i="4"/>
  <c r="K55" i="4"/>
  <c r="K259" i="4"/>
  <c r="K325" i="4"/>
  <c r="K319" i="4"/>
  <c r="K376" i="4"/>
  <c r="W106" i="4"/>
  <c r="W509" i="4"/>
  <c r="K508" i="4"/>
  <c r="K466" i="4"/>
  <c r="K297" i="4"/>
  <c r="K316" i="4"/>
  <c r="K331" i="4"/>
  <c r="K106" i="4"/>
  <c r="K458" i="4"/>
  <c r="K284" i="4"/>
  <c r="K211" i="4"/>
  <c r="K256" i="4"/>
  <c r="K405" i="4"/>
  <c r="K277" i="4"/>
  <c r="K292" i="4"/>
  <c r="K51" i="4"/>
  <c r="K50" i="4"/>
  <c r="S223" i="4"/>
  <c r="L223" i="4" s="1"/>
  <c r="S161" i="4"/>
  <c r="L161" i="4" s="1"/>
  <c r="K161" i="4"/>
  <c r="S214" i="4"/>
  <c r="L214" i="4" s="1"/>
  <c r="K214" i="4"/>
  <c r="W517" i="4"/>
  <c r="K196" i="4"/>
  <c r="K517" i="4"/>
  <c r="S263" i="4"/>
  <c r="L263" i="4" s="1"/>
  <c r="K263" i="4"/>
  <c r="K295" i="4"/>
  <c r="K169" i="4"/>
  <c r="K121" i="4"/>
  <c r="W508" i="4"/>
  <c r="K271" i="4"/>
  <c r="K120" i="4"/>
  <c r="W267" i="4"/>
  <c r="S267" i="4"/>
  <c r="L267" i="4" s="1"/>
  <c r="N170" i="4"/>
  <c r="N166" i="4"/>
  <c r="L411" i="4"/>
  <c r="N117" i="4"/>
  <c r="K296" i="4"/>
  <c r="M63" i="4"/>
  <c r="L200" i="4"/>
  <c r="K401" i="4"/>
  <c r="K441" i="4"/>
  <c r="N530" i="4"/>
  <c r="L24" i="4"/>
  <c r="L102" i="4"/>
  <c r="L106" i="4"/>
  <c r="K252" i="4"/>
  <c r="K278" i="4"/>
  <c r="L477" i="4"/>
  <c r="N65" i="4"/>
  <c r="K403" i="4"/>
  <c r="L390" i="4"/>
  <c r="L462" i="4"/>
  <c r="N526" i="4"/>
  <c r="L124" i="4"/>
  <c r="L280" i="4"/>
  <c r="M64" i="4"/>
  <c r="K334" i="4"/>
  <c r="K340" i="4"/>
  <c r="L517" i="4"/>
  <c r="L115" i="4"/>
  <c r="L189" i="4"/>
  <c r="K496" i="4"/>
  <c r="K520" i="4"/>
  <c r="K101" i="4"/>
  <c r="K308" i="4"/>
  <c r="L74" i="4"/>
  <c r="K408" i="4"/>
  <c r="K541" i="4"/>
  <c r="M62" i="4"/>
  <c r="L261" i="4"/>
  <c r="K402" i="4"/>
  <c r="K535" i="4"/>
  <c r="K406" i="4"/>
  <c r="L230" i="4"/>
  <c r="L562" i="4"/>
  <c r="N264" i="4"/>
  <c r="L104" i="4"/>
  <c r="N276" i="4"/>
  <c r="L464" i="4"/>
  <c r="K472" i="4"/>
  <c r="K479" i="4"/>
  <c r="K490" i="4"/>
  <c r="L250" i="4"/>
  <c r="L16" i="4"/>
  <c r="N25" i="4"/>
  <c r="N115" i="4"/>
  <c r="L212" i="4"/>
  <c r="L195" i="4"/>
  <c r="L211" i="4"/>
  <c r="K413" i="4"/>
  <c r="N103" i="4"/>
  <c r="N116" i="4"/>
  <c r="N187" i="4"/>
  <c r="N402" i="4"/>
  <c r="L572" i="4"/>
  <c r="L225" i="4"/>
  <c r="L218" i="4"/>
  <c r="L551" i="4"/>
  <c r="K64" i="4"/>
  <c r="N539" i="4"/>
  <c r="N535" i="4"/>
  <c r="K328" i="4"/>
  <c r="S328" i="4"/>
  <c r="L328" i="4" s="1"/>
  <c r="L256" i="4"/>
  <c r="L377" i="4"/>
  <c r="L354" i="4"/>
  <c r="N22" i="4"/>
  <c r="N188" i="4"/>
  <c r="N250" i="4"/>
  <c r="L17" i="4"/>
  <c r="L473" i="4"/>
  <c r="L465" i="4"/>
  <c r="K443" i="4"/>
  <c r="L392" i="4"/>
  <c r="K329" i="4"/>
  <c r="L275" i="4"/>
  <c r="L92" i="4"/>
  <c r="L58" i="4"/>
  <c r="L27" i="4"/>
  <c r="K510" i="4"/>
  <c r="L366" i="4"/>
  <c r="L351" i="4"/>
  <c r="L217" i="4"/>
  <c r="L12" i="4"/>
  <c r="K566" i="4"/>
  <c r="K542" i="4"/>
  <c r="L372" i="4"/>
  <c r="L268" i="4"/>
  <c r="K216" i="4"/>
  <c r="S216" i="4"/>
  <c r="L216" i="4" s="1"/>
  <c r="L41" i="4"/>
  <c r="L22" i="4"/>
  <c r="N525" i="4"/>
  <c r="N541" i="4"/>
  <c r="L11" i="4"/>
  <c r="L526" i="4"/>
  <c r="K386" i="4"/>
  <c r="K380" i="4"/>
  <c r="K245" i="4"/>
  <c r="K236" i="4"/>
  <c r="L81" i="4"/>
  <c r="L21" i="4"/>
  <c r="N16" i="4"/>
  <c r="N21" i="4"/>
  <c r="N271" i="4"/>
  <c r="N283" i="4"/>
  <c r="N338" i="4"/>
  <c r="N334" i="4"/>
  <c r="N330" i="4"/>
  <c r="N322" i="4"/>
  <c r="N318" i="4"/>
  <c r="N314" i="4"/>
  <c r="N310" i="4"/>
  <c r="N345" i="4"/>
  <c r="N369" i="4"/>
  <c r="N365" i="4"/>
  <c r="N361" i="4"/>
  <c r="N381" i="4"/>
  <c r="N410" i="4"/>
  <c r="L18" i="4"/>
  <c r="L573" i="4"/>
  <c r="L554" i="4"/>
  <c r="L541" i="4"/>
  <c r="L492" i="4"/>
  <c r="L474" i="4"/>
  <c r="L298" i="4"/>
  <c r="L291" i="4"/>
  <c r="L282" i="4"/>
  <c r="K93" i="4"/>
  <c r="N467" i="4"/>
  <c r="N480" i="4"/>
  <c r="N476" i="4"/>
  <c r="N472" i="4"/>
  <c r="K568" i="4"/>
  <c r="L536" i="4"/>
  <c r="K482" i="4"/>
  <c r="K453" i="4"/>
  <c r="K435" i="4"/>
  <c r="L257" i="4"/>
  <c r="L231" i="4"/>
  <c r="L205" i="4"/>
  <c r="L196" i="4"/>
  <c r="K162" i="4"/>
  <c r="K122" i="4"/>
  <c r="N551" i="4"/>
  <c r="L549" i="4"/>
  <c r="K509" i="4"/>
  <c r="K478" i="4"/>
  <c r="L367" i="4"/>
  <c r="K361" i="4"/>
  <c r="K315" i="4"/>
  <c r="L246" i="4"/>
  <c r="K52" i="4"/>
  <c r="L469" i="4"/>
  <c r="K463" i="4"/>
  <c r="L455" i="4"/>
  <c r="K448" i="4"/>
  <c r="K430" i="4"/>
  <c r="L391" i="4"/>
  <c r="L385" i="4"/>
  <c r="L339" i="4"/>
  <c r="L320" i="4"/>
  <c r="K274" i="4"/>
  <c r="L157" i="4"/>
  <c r="N477" i="4"/>
  <c r="L506" i="4"/>
  <c r="K484" i="4"/>
  <c r="K468" i="4"/>
  <c r="L454" i="4"/>
  <c r="K447" i="4"/>
  <c r="K429" i="4"/>
  <c r="K385" i="4"/>
  <c r="K378" i="4"/>
  <c r="K358" i="4"/>
  <c r="L319" i="4"/>
  <c r="L190" i="4"/>
  <c r="L130" i="4"/>
  <c r="K569" i="4"/>
  <c r="K513" i="4"/>
  <c r="L483" i="4"/>
  <c r="L467" i="4"/>
  <c r="K454" i="4"/>
  <c r="K446" i="4"/>
  <c r="K438" i="4"/>
  <c r="K419" i="4"/>
  <c r="K398" i="4"/>
  <c r="L349" i="4"/>
  <c r="K279" i="4"/>
  <c r="L241" i="4"/>
  <c r="L206" i="4"/>
  <c r="K190" i="4"/>
  <c r="L121" i="4"/>
  <c r="L77" i="4"/>
  <c r="L57" i="4"/>
  <c r="L44" i="4"/>
  <c r="L202" i="4"/>
  <c r="L168" i="4"/>
  <c r="K96" i="4"/>
  <c r="L90" i="4"/>
  <c r="L50" i="4"/>
  <c r="N556" i="4"/>
  <c r="N61" i="4"/>
  <c r="K442" i="4"/>
  <c r="L376" i="4"/>
  <c r="L362" i="4"/>
  <c r="L355" i="4"/>
  <c r="L258" i="4"/>
  <c r="L228" i="4"/>
  <c r="L201" i="4"/>
  <c r="L186" i="4"/>
  <c r="K159" i="4"/>
  <c r="L120" i="4"/>
  <c r="L95" i="4"/>
  <c r="L76" i="4"/>
  <c r="L34" i="4"/>
  <c r="N63" i="4"/>
  <c r="N302" i="4"/>
  <c r="N400" i="4"/>
  <c r="N538" i="4"/>
  <c r="N534" i="4"/>
  <c r="L523" i="4"/>
  <c r="K449" i="4"/>
  <c r="K432" i="4"/>
  <c r="K407" i="4"/>
  <c r="L330" i="4"/>
  <c r="K324" i="4"/>
  <c r="L309" i="4"/>
  <c r="L300" i="4"/>
  <c r="L283" i="4"/>
  <c r="K258" i="4"/>
  <c r="L234" i="4"/>
  <c r="L125" i="4"/>
  <c r="L119" i="4"/>
  <c r="L55" i="4"/>
  <c r="K32" i="4"/>
  <c r="N549" i="4"/>
  <c r="K455" i="4"/>
  <c r="S463" i="4"/>
  <c r="L463" i="4" s="1"/>
  <c r="S96" i="4"/>
  <c r="L96" i="4" s="1"/>
  <c r="S468" i="4"/>
  <c r="L468" i="4" s="1"/>
  <c r="K185" i="4"/>
  <c r="K469" i="4"/>
  <c r="S510" i="4"/>
  <c r="L510" i="4" s="1"/>
  <c r="K529" i="4"/>
  <c r="S529" i="4"/>
  <c r="L529" i="4" s="1"/>
  <c r="S456" i="4"/>
  <c r="L456" i="4" s="1"/>
  <c r="K456" i="4"/>
  <c r="K425" i="4"/>
  <c r="W425" i="4"/>
  <c r="S347" i="4"/>
  <c r="L347" i="4" s="1"/>
  <c r="K347" i="4"/>
  <c r="S335" i="4"/>
  <c r="L335" i="4" s="1"/>
  <c r="K335" i="4"/>
  <c r="S329" i="4"/>
  <c r="L329" i="4" s="1"/>
  <c r="S324" i="4"/>
  <c r="L324" i="4" s="1"/>
  <c r="S302" i="4"/>
  <c r="L302" i="4" s="1"/>
  <c r="K302" i="4"/>
  <c r="S238" i="4"/>
  <c r="L238" i="4" s="1"/>
  <c r="K238" i="4"/>
  <c r="S253" i="4"/>
  <c r="L253" i="4" s="1"/>
  <c r="K253" i="4"/>
  <c r="S127" i="4"/>
  <c r="L127" i="4" s="1"/>
  <c r="K127" i="4"/>
  <c r="K283" i="4"/>
  <c r="S64" i="4"/>
  <c r="L64" i="4" s="1"/>
  <c r="S365" i="4"/>
  <c r="L365" i="4" s="1"/>
  <c r="K365" i="4"/>
  <c r="W510" i="4"/>
  <c r="S70" i="4"/>
  <c r="L70" i="4" s="1"/>
  <c r="K534" i="4"/>
  <c r="S534" i="4"/>
  <c r="L534" i="4" s="1"/>
  <c r="S173" i="4"/>
  <c r="L173" i="4" s="1"/>
  <c r="K173" i="4"/>
  <c r="K195" i="4"/>
  <c r="K433" i="4"/>
  <c r="K526" i="4"/>
  <c r="K300" i="4"/>
  <c r="S489" i="4"/>
  <c r="L489" i="4" s="1"/>
  <c r="W489" i="4"/>
  <c r="W407" i="4"/>
  <c r="S370" i="4"/>
  <c r="L370" i="4" s="1"/>
  <c r="K370" i="4"/>
  <c r="S321" i="4"/>
  <c r="L321" i="4" s="1"/>
  <c r="K321" i="4"/>
  <c r="S314" i="4"/>
  <c r="L314" i="4" s="1"/>
  <c r="K314" i="4"/>
  <c r="S307" i="4"/>
  <c r="L307" i="4" s="1"/>
  <c r="K307" i="4"/>
  <c r="K94" i="4"/>
  <c r="S94" i="4"/>
  <c r="L94" i="4" s="1"/>
  <c r="S556" i="4"/>
  <c r="L556" i="4" s="1"/>
  <c r="K556" i="4"/>
  <c r="K11" i="4"/>
  <c r="K90" i="4"/>
  <c r="S482" i="4"/>
  <c r="L482" i="4" s="1"/>
  <c r="S315" i="4"/>
  <c r="L315" i="4" s="1"/>
  <c r="K224" i="4"/>
  <c r="S542" i="4"/>
  <c r="L542" i="4" s="1"/>
  <c r="K573" i="4"/>
  <c r="S566" i="4"/>
  <c r="L566" i="4" s="1"/>
  <c r="S560" i="4"/>
  <c r="L560" i="4" s="1"/>
  <c r="K560" i="4"/>
  <c r="W81" i="4"/>
  <c r="K63" i="4"/>
  <c r="S63" i="4"/>
  <c r="L63" i="4" s="1"/>
  <c r="K500" i="4"/>
  <c r="K465" i="4"/>
  <c r="S358" i="4"/>
  <c r="L358" i="4" s="1"/>
  <c r="K462" i="4"/>
  <c r="K339" i="4"/>
  <c r="K485" i="4"/>
  <c r="S485" i="4"/>
  <c r="L485" i="4" s="1"/>
  <c r="W426" i="4"/>
  <c r="K426" i="4"/>
  <c r="S274" i="4"/>
  <c r="L274" i="4" s="1"/>
  <c r="L317" i="4"/>
  <c r="L310" i="4"/>
  <c r="L303" i="4"/>
  <c r="K272" i="4"/>
  <c r="L260" i="4"/>
  <c r="K233" i="4"/>
  <c r="L222" i="4"/>
  <c r="K215" i="4"/>
  <c r="L209" i="4"/>
  <c r="L192" i="4"/>
  <c r="L187" i="4"/>
  <c r="K126" i="4"/>
  <c r="K109" i="4"/>
  <c r="K99" i="4"/>
  <c r="K80" i="4"/>
  <c r="L54" i="4"/>
  <c r="L43" i="4"/>
  <c r="L20" i="4"/>
  <c r="M548" i="4"/>
  <c r="L23" i="4"/>
  <c r="L37" i="4"/>
  <c r="K66" i="4"/>
  <c r="L166" i="4"/>
  <c r="L203" i="4"/>
  <c r="L248" i="4"/>
  <c r="K400" i="4"/>
  <c r="K409" i="4"/>
  <c r="K415" i="4"/>
  <c r="K420" i="4"/>
  <c r="K440" i="4"/>
  <c r="K475" i="4"/>
  <c r="K486" i="4"/>
  <c r="K563" i="4"/>
  <c r="N109" i="4"/>
  <c r="N219" i="4"/>
  <c r="N240" i="4"/>
  <c r="N249" i="4"/>
  <c r="N418" i="4"/>
  <c r="N447" i="4"/>
  <c r="M65" i="4"/>
  <c r="L97" i="4"/>
  <c r="L107" i="4"/>
  <c r="K193" i="4"/>
  <c r="L208" i="4"/>
  <c r="L219" i="4"/>
  <c r="L224" i="4"/>
  <c r="L240" i="4"/>
  <c r="K264" i="4"/>
  <c r="L297" i="4"/>
  <c r="L331" i="4"/>
  <c r="K346" i="4"/>
  <c r="L379" i="4"/>
  <c r="K434" i="4"/>
  <c r="K445" i="4"/>
  <c r="K457" i="4"/>
  <c r="L471" i="4"/>
  <c r="K480" i="4"/>
  <c r="K511" i="4"/>
  <c r="K524" i="4"/>
  <c r="K544" i="4"/>
  <c r="N80" i="4"/>
  <c r="N377" i="4"/>
  <c r="N413" i="4"/>
  <c r="N427" i="4"/>
  <c r="N497" i="4"/>
  <c r="N543" i="4"/>
  <c r="N547" i="4"/>
  <c r="M532" i="4"/>
  <c r="M537" i="4"/>
  <c r="M533" i="4"/>
  <c r="M525" i="4"/>
  <c r="M401" i="4"/>
  <c r="M476" i="4"/>
  <c r="N466" i="4"/>
  <c r="L403" i="4"/>
  <c r="L401" i="4"/>
  <c r="M334" i="4"/>
  <c r="N354" i="4"/>
  <c r="M368" i="4"/>
  <c r="N372" i="4"/>
  <c r="N349" i="4"/>
  <c r="M373" i="4"/>
  <c r="M362" i="4"/>
  <c r="N357" i="4"/>
  <c r="M338" i="4"/>
  <c r="N321" i="4"/>
  <c r="M328" i="4"/>
  <c r="M324" i="4"/>
  <c r="M332" i="4"/>
  <c r="N124" i="4"/>
  <c r="N58" i="4"/>
  <c r="N54" i="4"/>
  <c r="N303" i="4"/>
  <c r="N332" i="4"/>
  <c r="N328" i="4"/>
  <c r="N324" i="4"/>
  <c r="N316" i="4"/>
  <c r="N308" i="4"/>
  <c r="N351" i="4"/>
  <c r="N347" i="4"/>
  <c r="N343" i="4"/>
  <c r="N359" i="4"/>
  <c r="N533" i="4"/>
  <c r="K537" i="4"/>
  <c r="L531" i="4"/>
  <c r="K502" i="4"/>
  <c r="K491" i="4"/>
  <c r="K444" i="4"/>
  <c r="K439" i="4"/>
  <c r="K431" i="4"/>
  <c r="K423" i="4"/>
  <c r="K410" i="4"/>
  <c r="K393" i="4"/>
  <c r="K352" i="4"/>
  <c r="L332" i="4"/>
  <c r="L326" i="4"/>
  <c r="L316" i="4"/>
  <c r="L294" i="4"/>
  <c r="L281" i="4"/>
  <c r="L277" i="4"/>
  <c r="K255" i="4"/>
  <c r="L239" i="4"/>
  <c r="K227" i="4"/>
  <c r="K191" i="4"/>
  <c r="L169" i="4"/>
  <c r="K49" i="4"/>
  <c r="L25" i="4"/>
  <c r="N548" i="4"/>
  <c r="M61" i="4"/>
  <c r="L507" i="4"/>
  <c r="L500" i="4"/>
  <c r="L491" i="4"/>
  <c r="K476" i="4"/>
  <c r="K450" i="4"/>
  <c r="K416" i="4"/>
  <c r="K399" i="4"/>
  <c r="K382" i="4"/>
  <c r="K359" i="4"/>
  <c r="L343" i="4"/>
  <c r="L337" i="4"/>
  <c r="L325" i="4"/>
  <c r="L293" i="4"/>
  <c r="K286" i="4"/>
  <c r="L271" i="4"/>
  <c r="L220" i="4"/>
  <c r="L213" i="4"/>
  <c r="L207" i="4"/>
  <c r="K163" i="4"/>
  <c r="L108" i="4"/>
  <c r="L78" i="4"/>
  <c r="L72" i="4"/>
  <c r="N550" i="4"/>
  <c r="N572" i="4"/>
  <c r="N505" i="4"/>
  <c r="N502" i="4"/>
  <c r="N490" i="4"/>
  <c r="N435" i="4"/>
  <c r="N385" i="4"/>
  <c r="N98" i="4"/>
  <c r="N34" i="4"/>
  <c r="N30" i="4"/>
  <c r="N524" i="4"/>
  <c r="N540" i="4"/>
  <c r="K10" i="4"/>
  <c r="L539" i="4"/>
  <c r="K533" i="4"/>
  <c r="L498" i="4"/>
  <c r="K487" i="4"/>
  <c r="K452" i="4"/>
  <c r="K427" i="4"/>
  <c r="K375" i="4"/>
  <c r="K357" i="4"/>
  <c r="K327" i="4"/>
  <c r="L312" i="4"/>
  <c r="K306" i="4"/>
  <c r="L285" i="4"/>
  <c r="L103" i="4"/>
  <c r="L51" i="4"/>
  <c r="K30" i="4"/>
  <c r="N62" i="4"/>
  <c r="N566" i="4"/>
  <c r="N485" i="4"/>
  <c r="N451" i="4"/>
  <c r="N440" i="4"/>
  <c r="N423" i="4"/>
  <c r="N390" i="4"/>
  <c r="N298" i="4"/>
  <c r="N274" i="4"/>
  <c r="N259" i="4"/>
  <c r="N204" i="4"/>
  <c r="N162" i="4"/>
  <c r="N172" i="4"/>
  <c r="N465" i="4"/>
  <c r="N478" i="4"/>
  <c r="N474" i="4"/>
  <c r="N527" i="4"/>
  <c r="N536" i="4"/>
  <c r="N532" i="4"/>
  <c r="L13" i="4"/>
  <c r="K538" i="4"/>
  <c r="K532" i="4"/>
  <c r="K504" i="4"/>
  <c r="K497" i="4"/>
  <c r="K451" i="4"/>
  <c r="L368" i="4"/>
  <c r="K363" i="4"/>
  <c r="K350" i="4"/>
  <c r="K342" i="4"/>
  <c r="K322" i="4"/>
  <c r="K311" i="4"/>
  <c r="L292" i="4"/>
  <c r="L270" i="4"/>
  <c r="L259" i="4"/>
  <c r="K229" i="4"/>
  <c r="K117" i="4"/>
  <c r="L29" i="4"/>
  <c r="K62" i="4"/>
  <c r="N64" i="4"/>
  <c r="S160" i="4"/>
  <c r="L160" i="4" s="1"/>
  <c r="K160" i="4"/>
  <c r="K391" i="4"/>
  <c r="S42" i="4"/>
  <c r="L42" i="4" s="1"/>
  <c r="K217" i="4"/>
  <c r="K246" i="4"/>
  <c r="K13" i="4"/>
  <c r="U5" i="4"/>
  <c r="N5" i="4" s="1"/>
  <c r="S527" i="4"/>
  <c r="L527" i="4" s="1"/>
  <c r="K527" i="4"/>
  <c r="W514" i="4"/>
  <c r="S514" i="4"/>
  <c r="L514" i="4" s="1"/>
  <c r="S384" i="4"/>
  <c r="L384" i="4" s="1"/>
  <c r="K384" i="4"/>
  <c r="S170" i="4"/>
  <c r="L170" i="4" s="1"/>
  <c r="K170" i="4"/>
  <c r="W265" i="4"/>
  <c r="S484" i="4"/>
  <c r="L484" i="4" s="1"/>
  <c r="S226" i="4"/>
  <c r="L226" i="4" s="1"/>
  <c r="K226" i="4"/>
  <c r="K128" i="4"/>
  <c r="S128" i="4"/>
  <c r="L128" i="4" s="1"/>
  <c r="S389" i="4"/>
  <c r="L389" i="4" s="1"/>
  <c r="K389" i="4"/>
  <c r="S245" i="4"/>
  <c r="L245" i="4" s="1"/>
  <c r="W245" i="4"/>
  <c r="S67" i="4"/>
  <c r="L67" i="4" s="1"/>
  <c r="K67" i="4"/>
  <c r="S522" i="4"/>
  <c r="L522" i="4" s="1"/>
  <c r="L10" i="4"/>
  <c r="K187" i="4"/>
  <c r="S71" i="4"/>
  <c r="L71" i="4" s="1"/>
  <c r="S215" i="4"/>
  <c r="L215" i="4" s="1"/>
  <c r="S296" i="4"/>
  <c r="L296" i="4" s="1"/>
  <c r="S487" i="4"/>
  <c r="L487" i="4" s="1"/>
  <c r="K285" i="4"/>
  <c r="K368" i="4"/>
  <c r="S237" i="4"/>
  <c r="L237" i="4" s="1"/>
  <c r="K237" i="4"/>
  <c r="K39" i="4"/>
  <c r="S39" i="4"/>
  <c r="L39" i="4" s="1"/>
  <c r="S60" i="4"/>
  <c r="L60" i="4" s="1"/>
  <c r="S378" i="4"/>
  <c r="L378" i="4" s="1"/>
  <c r="K241" i="4"/>
  <c r="S478" i="4"/>
  <c r="L478" i="4" s="1"/>
  <c r="K555" i="4"/>
  <c r="S533" i="4"/>
  <c r="L533" i="4" s="1"/>
  <c r="W493" i="4"/>
  <c r="K493" i="4"/>
  <c r="S357" i="4"/>
  <c r="L357" i="4" s="1"/>
  <c r="S117" i="4"/>
  <c r="L117" i="4" s="1"/>
  <c r="S36" i="4"/>
  <c r="L36" i="4" s="1"/>
  <c r="K498" i="4"/>
  <c r="W498" i="4"/>
  <c r="S393" i="4"/>
  <c r="L393" i="4" s="1"/>
  <c r="K372" i="4"/>
  <c r="K332" i="4"/>
  <c r="W507" i="4"/>
  <c r="K265" i="4"/>
  <c r="S519" i="4"/>
  <c r="L519" i="4" s="1"/>
  <c r="K330" i="4"/>
  <c r="S361" i="4"/>
  <c r="L361" i="4" s="1"/>
  <c r="S504" i="4"/>
  <c r="L504" i="4" s="1"/>
  <c r="K29" i="4"/>
  <c r="K536" i="4"/>
  <c r="S236" i="4"/>
  <c r="L236" i="4" s="1"/>
  <c r="K192" i="4"/>
  <c r="K97" i="4"/>
  <c r="S61" i="4"/>
  <c r="L61" i="4" s="1"/>
  <c r="S5" i="4" l="1"/>
</calcChain>
</file>

<file path=xl/sharedStrings.xml><?xml version="1.0" encoding="utf-8"?>
<sst xmlns="http://schemas.openxmlformats.org/spreadsheetml/2006/main" count="1764" uniqueCount="1538">
  <si>
    <t>Kod</t>
  </si>
  <si>
    <t>HJÄLPMEDEL</t>
  </si>
  <si>
    <t>VÄDERSKYDDSTILLBEHÖR</t>
  </si>
  <si>
    <t>US med spets utan fotplatta</t>
  </si>
  <si>
    <t>Länkrullehjul Dia 250 mm med fast höjd</t>
  </si>
  <si>
    <t>Avväxlingsspira</t>
  </si>
  <si>
    <t>Räckestötta till horisontal</t>
  </si>
  <si>
    <t>Kroksprint</t>
  </si>
  <si>
    <t>Upphängningsbeslag</t>
  </si>
  <si>
    <t>Gitterräcke 3,50 m</t>
  </si>
  <si>
    <t>Gitterräcke 3,00 m</t>
  </si>
  <si>
    <t>Gitterräcke 2,50 m</t>
  </si>
  <si>
    <t>Gitterräcke 2,00 m</t>
  </si>
  <si>
    <t>Gitterräcke 1,75 m</t>
  </si>
  <si>
    <t>Gitterräcke 1,50 m</t>
  </si>
  <si>
    <t>Gitterräcke 1,25 m</t>
  </si>
  <si>
    <t>Gitterräcke 1,00 m</t>
  </si>
  <si>
    <t>Gitterräcke 0,70 m</t>
  </si>
  <si>
    <t>Gitterräcke 0,50 m</t>
  </si>
  <si>
    <t>Gitterräcke 0,90 m</t>
  </si>
  <si>
    <t>Gitterräckesförkortare</t>
  </si>
  <si>
    <t>Gitter mot gitter adapter</t>
  </si>
  <si>
    <t>Fackverksbalk L = 2,50 m, H = 1,00 m</t>
  </si>
  <si>
    <t>Fackverksbalksspira 1,5 m med avslutningskopplingar</t>
  </si>
  <si>
    <t>Fackverksbalksspira 1,5 m med mellankopplingar</t>
  </si>
  <si>
    <t>Fackverksbalksspira 1,5 m med avslutningskopplingar Trimmad</t>
  </si>
  <si>
    <t>Fackverksbalksspira 1,5 m med mellankopplingar Trimmade</t>
  </si>
  <si>
    <t>Sträva till Universalkonsol</t>
  </si>
  <si>
    <t>Hängbeslag till Universalkonsol</t>
  </si>
  <si>
    <t>Skyddstakskonsol 1,25 m</t>
  </si>
  <si>
    <t>Krokplank Aluminium 1,75 låg krok</t>
  </si>
  <si>
    <t>Krokplank Aluminium 1,50 låg krok</t>
  </si>
  <si>
    <t>Krokplank Aluminium 1,25 låg krok</t>
  </si>
  <si>
    <t>Ytterhörnplattform Stål/alu 0,30 x 0,30 m</t>
  </si>
  <si>
    <t>Ytterhörnplattform Stål/alu 0,60 x 0,60 m</t>
  </si>
  <si>
    <t>Ytterhörnplattform Stål/alu 0,45 x 0,45 m</t>
  </si>
  <si>
    <t>Lastfördelningsbeslag för KPA Låg Krok</t>
  </si>
  <si>
    <t>Lastfördelningsbeslag KPAP</t>
  </si>
  <si>
    <t>Fotlist Stål 3,50 m</t>
  </si>
  <si>
    <t>Fotlist Stål 3,00 m</t>
  </si>
  <si>
    <t>Fotlist Stål 2,50 m</t>
  </si>
  <si>
    <t>Fotlist Stål 2.00 m</t>
  </si>
  <si>
    <t>Fotlist Stål 1,75 m</t>
  </si>
  <si>
    <t>Fotlist Stål 1,50 m</t>
  </si>
  <si>
    <t>Fotlist Stål 1,25 m</t>
  </si>
  <si>
    <t>Fotlist Stål 1,00 m</t>
  </si>
  <si>
    <t>Fotlist Stål 0,70 m</t>
  </si>
  <si>
    <t>Fotlist Stål 0,50 m</t>
  </si>
  <si>
    <t>US Låskrok för låsning av US till spira</t>
  </si>
  <si>
    <t>Länkrullehjul Dia 250 mm med justerbar höjd</t>
  </si>
  <si>
    <t>Aluminiumtrappa 2,50 m x 2,0 m</t>
  </si>
  <si>
    <t>Trappräcke 2,50 m x 2,0 m</t>
  </si>
  <si>
    <t>Räckestötta till alu-trappa</t>
  </si>
  <si>
    <t>Väggfäste rör stål L=1,60m</t>
  </si>
  <si>
    <t>Väggfäste rör stål L=1,35m</t>
  </si>
  <si>
    <t>Väggfäste rör stål L=1,05m</t>
  </si>
  <si>
    <t>Väggfäste rör stål L=0,95m</t>
  </si>
  <si>
    <t>Väggfäste rör stål L=0,80m</t>
  </si>
  <si>
    <t>Väggfäste rör stål L=0,65 m</t>
  </si>
  <si>
    <t>Väggfäste rör stål L=0,50 m</t>
  </si>
  <si>
    <t>Väggfäste rör stål L=0,35 m</t>
  </si>
  <si>
    <t>US för skyltställ med rörbom</t>
  </si>
  <si>
    <t>OK för motvikt</t>
  </si>
  <si>
    <t>Bult till betongvikt</t>
  </si>
  <si>
    <t>Bricka till bult</t>
  </si>
  <si>
    <t>Mutter till bult</t>
  </si>
  <si>
    <t>Betongvikt ca 1.500 kg</t>
  </si>
  <si>
    <t>Bottenstag 2,50 m</t>
  </si>
  <si>
    <t>Bottenstag 1,75 m</t>
  </si>
  <si>
    <t>Vertikalprofil för skyltfastsättn</t>
  </si>
  <si>
    <t>Vertikalklämma för fastsättn VP</t>
  </si>
  <si>
    <t>Skyltklämma</t>
  </si>
  <si>
    <t>Förstärkningsprofil 0,3 m</t>
  </si>
  <si>
    <t>Lamparm till VP</t>
  </si>
  <si>
    <t>Elcentral komplett</t>
  </si>
  <si>
    <t>Scen Flaggstång</t>
  </si>
  <si>
    <t>Gitterräcke Lutande 3,50 x 0,5 m</t>
  </si>
  <si>
    <t>Gitterräcke Lutande 2,50 x 0,5 m</t>
  </si>
  <si>
    <t>Trappvang Stål 1,75 m x 1,0 m</t>
  </si>
  <si>
    <t>Trappräcke Stål (enkelt) 1,75x1,0m</t>
  </si>
  <si>
    <t>3 Stegs Läktarbock</t>
  </si>
  <si>
    <t>3 Stegs Bakre Läktarbock</t>
  </si>
  <si>
    <t>Sidoräcke till 3 Stegs Läktarbock</t>
  </si>
  <si>
    <t>Skyddsräckesståndare 1,2 m</t>
  </si>
  <si>
    <t>Sidoräckesförstärkare</t>
  </si>
  <si>
    <t>Adapter för spira framkant läktarbock</t>
  </si>
  <si>
    <t>Scen Längsgående Balk 2,50 m</t>
  </si>
  <si>
    <t>Scen Längsgående Balk 1,25 m</t>
  </si>
  <si>
    <t>Scen Plywood golv 2,50 x 1,20 m</t>
  </si>
  <si>
    <t>Scen Plywood golv 1,25 x 1,20 m</t>
  </si>
  <si>
    <t>Scen ändstopp för scengolv</t>
  </si>
  <si>
    <t>Scen T-plugg</t>
  </si>
  <si>
    <t>Alu-balk L10,0m</t>
  </si>
  <si>
    <t>Alu-balk L9,05m</t>
  </si>
  <si>
    <t>Alu-balk L8,10m</t>
  </si>
  <si>
    <t>Alu-balk L7,15m</t>
  </si>
  <si>
    <t>Alu-balk L6,20m</t>
  </si>
  <si>
    <t>Alu-balk L5,25m</t>
  </si>
  <si>
    <t>Alu-balk L4,30m</t>
  </si>
  <si>
    <t>Alu-balk L3,35m</t>
  </si>
  <si>
    <t>Sprint Ø 12</t>
  </si>
  <si>
    <t>Bult/mutter</t>
  </si>
  <si>
    <t>Skarvrör för ABS</t>
  </si>
  <si>
    <t>Nockbeslag för ABS</t>
  </si>
  <si>
    <t>Tvärstagsbalk för ABS L3,00m</t>
  </si>
  <si>
    <t>Tvärstagsbalk för ABS L2,50m</t>
  </si>
  <si>
    <t>Tvärstagsbalk för ABS L1,75m</t>
  </si>
  <si>
    <t>Tvärstagsbalk för ABS L1,25m</t>
  </si>
  <si>
    <t>Fästskena för +8GR L2,0m</t>
  </si>
  <si>
    <t>Fästskena för +8GR L1,0m</t>
  </si>
  <si>
    <t>Täckplåt för Fästskena L2,0m</t>
  </si>
  <si>
    <t>Täckplåt för Fästskena L1,0m</t>
  </si>
  <si>
    <t>Galghjul med svängbar konsol</t>
  </si>
  <si>
    <t>Transporthäck</t>
  </si>
  <si>
    <t>Transporthäck lång</t>
  </si>
  <si>
    <t>Nätinsats till TH</t>
  </si>
  <si>
    <t>Transporthäck ram R70</t>
  </si>
  <si>
    <t>Ställningsrör 48,3 x 6000, t=3,5 mm, varmgalvaniserat</t>
  </si>
  <si>
    <t>Ställningsrör 48,3 x 4000, t=3,5 mm, varmgalvaniserat</t>
  </si>
  <si>
    <t>Ställningsrör 48,3 x 3000, t=3,5 mm, varmgalvaniserat</t>
  </si>
  <si>
    <t>Ställningsrör 48,3 x 2000, t=3,5 mm, varmgalvaniserat</t>
  </si>
  <si>
    <t>Ställningsrör 48,3 x 1500, t=3,5 mm, varmgalvaniserat</t>
  </si>
  <si>
    <t>Ställningsrör 48,3 x 1000, t=3,5 mm, varmgalvaniserat</t>
  </si>
  <si>
    <t>Fast koppling Ø 49 mm</t>
  </si>
  <si>
    <t>Vridbar koppling Ø49 mm</t>
  </si>
  <si>
    <t>Balkkoppling fast Ø 49 mm</t>
  </si>
  <si>
    <t>Balkkoppling vridbar Ø49 mm</t>
  </si>
  <si>
    <t>Halvkoppling Ø49 mm plan bak ob</t>
  </si>
  <si>
    <t>Halvkoppling Ø49 mm c-hål M16 ob</t>
  </si>
  <si>
    <t>Halvkoppling Ø49 mm kupad bak ob</t>
  </si>
  <si>
    <t>Burton rörskarv lång Ø 49 mm</t>
  </si>
  <si>
    <t>Fast koppling Ø 49/60 mm</t>
  </si>
  <si>
    <t>Vridbar koppling Ø49/60 mm</t>
  </si>
  <si>
    <t>Förankringsögla svetsad 20 mm ögla, 12 mm tråd,  L = 100 mm</t>
  </si>
  <si>
    <t>Förankringsögla svetsad 20 mm ögla, 12 mm tråd,  L = 150 mm</t>
  </si>
  <si>
    <t>Förankringsögla svetsad 20 mm ögla, 12 mm tråd,  L = 200 mm</t>
  </si>
  <si>
    <t>Förankringsögla svetsad 20 mm ögla, 12mm tråd, L= 230 mm</t>
  </si>
  <si>
    <t>Förankringsögla svetsad 20 mm ögla, 12 mm tråd,  L = 250 mm</t>
  </si>
  <si>
    <t>Förankringsögla svetsad 20 mm ögla, 12 mm tråd,  L = 300 mm</t>
  </si>
  <si>
    <t>Förankringsögla svetsad 20 mm ögla, 12 mm tråd,  L = 350 mm</t>
  </si>
  <si>
    <t>Förankringsögla svetsad 20 mm ögla, 10 mm tråd L=100 mm</t>
  </si>
  <si>
    <t>Förankringsögla svetsad 20 mm ögla, 10 mm tråd, L= 200 mm</t>
  </si>
  <si>
    <t>Förankringsögla svetsad 20 mm ögla, 9 mm tråd, L = 100 mm</t>
  </si>
  <si>
    <t>Förankringsögla svetsad 20 mm ögla, 9 mm tråd, L = 150 mm</t>
  </si>
  <si>
    <t>Nylonplugg utan krage, Ø 14 x 75</t>
  </si>
  <si>
    <t>Nylonplugg utan krage Ø12 x 60</t>
  </si>
  <si>
    <t>Bindjärn justerbart 3-5 plank</t>
  </si>
  <si>
    <t>Fotlisthållare Fjäderklämma</t>
  </si>
  <si>
    <t>Fotlisthållare Plast blå</t>
  </si>
  <si>
    <t>Buntband Långt B=7,5 mm  L=390 mm / 100 stk</t>
  </si>
  <si>
    <t>Ställningsväv 180 g/m2  B=3,8 m  L=36 m naturfärgad, armerad</t>
  </si>
  <si>
    <t>Ställningsväv 180 g/m2  B=2,7 m  L=36 m naturfärgad, armerad</t>
  </si>
  <si>
    <t>Ställningsväv 320 g/m2  B=3,3 m  L=36 m naturfärgad, armerad</t>
  </si>
  <si>
    <t>Ställningsväv 320 g/m2  B=2,7 m  L=36 m naturfärgad, armerad</t>
  </si>
  <si>
    <t>Fäststroppar till 180-320 g ställningsväv / 100 stk</t>
  </si>
  <si>
    <t>Trappavslutningsräcke 0,625 m</t>
  </si>
  <si>
    <t>Regelkoppling enkel Ø 49 mm</t>
  </si>
  <si>
    <t>Beskrivning</t>
  </si>
  <si>
    <t>Scen Tvärgående Balk 1,25 m</t>
  </si>
  <si>
    <t>Fotplatta till Ställningsrör</t>
  </si>
  <si>
    <t>Bindjärn T-klips till BJJ3-5</t>
  </si>
  <si>
    <t>Ställningsstege 3,0 m</t>
  </si>
  <si>
    <t>Varningsskylt Ställningar</t>
  </si>
  <si>
    <t>Gitterräcke 0,25 m</t>
  </si>
  <si>
    <t>Trappstegslås 0,3 m</t>
  </si>
  <si>
    <t>8100060</t>
  </si>
  <si>
    <t>USS</t>
  </si>
  <si>
    <t>8100090</t>
  </si>
  <si>
    <t>USL</t>
  </si>
  <si>
    <t>8100120</t>
  </si>
  <si>
    <t>LRH250F</t>
  </si>
  <si>
    <t>8100160</t>
  </si>
  <si>
    <t>LRH250J</t>
  </si>
  <si>
    <t>8100400</t>
  </si>
  <si>
    <t>AVS</t>
  </si>
  <si>
    <t>8100420</t>
  </si>
  <si>
    <t>RSH</t>
  </si>
  <si>
    <t/>
  </si>
  <si>
    <t>8109000</t>
  </si>
  <si>
    <t>KS</t>
  </si>
  <si>
    <t>8109400</t>
  </si>
  <si>
    <t>UHB</t>
  </si>
  <si>
    <t>8110200</t>
  </si>
  <si>
    <t>GR350</t>
  </si>
  <si>
    <t>8110210</t>
  </si>
  <si>
    <t>GR300</t>
  </si>
  <si>
    <t>8110220</t>
  </si>
  <si>
    <t>GR250</t>
  </si>
  <si>
    <t>8110230</t>
  </si>
  <si>
    <t>GR200</t>
  </si>
  <si>
    <t>8110240</t>
  </si>
  <si>
    <t>GR175</t>
  </si>
  <si>
    <t>8110250</t>
  </si>
  <si>
    <t>GR150</t>
  </si>
  <si>
    <t>8110260</t>
  </si>
  <si>
    <t>GR125</t>
  </si>
  <si>
    <t>8110270</t>
  </si>
  <si>
    <t>GR100</t>
  </si>
  <si>
    <t>8110280</t>
  </si>
  <si>
    <t>GR70</t>
  </si>
  <si>
    <t>8110290</t>
  </si>
  <si>
    <t>GR50</t>
  </si>
  <si>
    <t>GR90</t>
  </si>
  <si>
    <t>8110390</t>
  </si>
  <si>
    <t>GR25</t>
  </si>
  <si>
    <t>8110420</t>
  </si>
  <si>
    <t>GRFK</t>
  </si>
  <si>
    <t>8110440</t>
  </si>
  <si>
    <t>GRGR</t>
  </si>
  <si>
    <t>8111390</t>
  </si>
  <si>
    <t>8116020</t>
  </si>
  <si>
    <t>FVBS250-1</t>
  </si>
  <si>
    <t>8116150</t>
  </si>
  <si>
    <t>FVBS1-S1,5A</t>
  </si>
  <si>
    <t>8116250</t>
  </si>
  <si>
    <t>FVBS1-S1,5M</t>
  </si>
  <si>
    <t>8116350</t>
  </si>
  <si>
    <t>FVBS1-S1,5AT</t>
  </si>
  <si>
    <t>8116450</t>
  </si>
  <si>
    <t>FVBS1-S1,5MT</t>
  </si>
  <si>
    <t>8124440</t>
  </si>
  <si>
    <t>UKS-2</t>
  </si>
  <si>
    <t>8124490</t>
  </si>
  <si>
    <t>UKHB</t>
  </si>
  <si>
    <t>8126060</t>
  </si>
  <si>
    <t>STK125</t>
  </si>
  <si>
    <t>8130300</t>
  </si>
  <si>
    <t>KPA350LK</t>
  </si>
  <si>
    <t>8130310</t>
  </si>
  <si>
    <t>KPA300LK</t>
  </si>
  <si>
    <t>8130320</t>
  </si>
  <si>
    <t>KPA250LK</t>
  </si>
  <si>
    <t>8130330</t>
  </si>
  <si>
    <t>KPA200LK</t>
  </si>
  <si>
    <t>8130340</t>
  </si>
  <si>
    <t>KPA175LK</t>
  </si>
  <si>
    <t>8130350</t>
  </si>
  <si>
    <t>KPA150LK</t>
  </si>
  <si>
    <t>8130360</t>
  </si>
  <si>
    <t>KPA125LK</t>
  </si>
  <si>
    <t>8130370</t>
  </si>
  <si>
    <t>KPA100LK</t>
  </si>
  <si>
    <t>8130380</t>
  </si>
  <si>
    <t>KPA70LK</t>
  </si>
  <si>
    <t>8130390</t>
  </si>
  <si>
    <t>KPA50LK</t>
  </si>
  <si>
    <t>8137040</t>
  </si>
  <si>
    <t>YHPSA60</t>
  </si>
  <si>
    <t>8137060</t>
  </si>
  <si>
    <t>YHPSA45</t>
  </si>
  <si>
    <t>8137080</t>
  </si>
  <si>
    <t>YHPSA30</t>
  </si>
  <si>
    <t>8138000</t>
  </si>
  <si>
    <t>KPALK-LFB</t>
  </si>
  <si>
    <t>8138100</t>
  </si>
  <si>
    <t>KPAP-LFB</t>
  </si>
  <si>
    <t>8139300</t>
  </si>
  <si>
    <t>FLS350</t>
  </si>
  <si>
    <t>8139310</t>
  </si>
  <si>
    <t>FLS300</t>
  </si>
  <si>
    <t>8139320</t>
  </si>
  <si>
    <t>FLS250</t>
  </si>
  <si>
    <t>8139330</t>
  </si>
  <si>
    <t>FLS200</t>
  </si>
  <si>
    <t>8139340</t>
  </si>
  <si>
    <t>FLS175</t>
  </si>
  <si>
    <t>8139350</t>
  </si>
  <si>
    <t>FLS150</t>
  </si>
  <si>
    <t>8139360</t>
  </si>
  <si>
    <t>FLS125</t>
  </si>
  <si>
    <t>8139370</t>
  </si>
  <si>
    <t>FLS100</t>
  </si>
  <si>
    <t>8139380</t>
  </si>
  <si>
    <t>FLS70</t>
  </si>
  <si>
    <t>8139390</t>
  </si>
  <si>
    <t>FLS50</t>
  </si>
  <si>
    <t>8145420</t>
  </si>
  <si>
    <t>ATR250/2</t>
  </si>
  <si>
    <t>8145460</t>
  </si>
  <si>
    <t>8145470</t>
  </si>
  <si>
    <t>8145480</t>
  </si>
  <si>
    <t>8146720</t>
  </si>
  <si>
    <t>TRR250/2</t>
  </si>
  <si>
    <t>8146890</t>
  </si>
  <si>
    <t>8149000</t>
  </si>
  <si>
    <t>TAR60</t>
  </si>
  <si>
    <t>8149020</t>
  </si>
  <si>
    <t>RS-ATR</t>
  </si>
  <si>
    <t>8150200</t>
  </si>
  <si>
    <t>VFRS160K</t>
  </si>
  <si>
    <t>8150210</t>
  </si>
  <si>
    <t>VFRS135K</t>
  </si>
  <si>
    <t>8150220</t>
  </si>
  <si>
    <t>VFRS105K</t>
  </si>
  <si>
    <t>8150230</t>
  </si>
  <si>
    <t>VFRS95K</t>
  </si>
  <si>
    <t>8150250</t>
  </si>
  <si>
    <t>VFRS80K</t>
  </si>
  <si>
    <t>8150270</t>
  </si>
  <si>
    <t>VFRS65K</t>
  </si>
  <si>
    <t>8150280</t>
  </si>
  <si>
    <t>VFRS50K</t>
  </si>
  <si>
    <t>8150290</t>
  </si>
  <si>
    <t>VFRS35K</t>
  </si>
  <si>
    <t>8200000</t>
  </si>
  <si>
    <t>USSK</t>
  </si>
  <si>
    <t>8200010</t>
  </si>
  <si>
    <t>SK-OK</t>
  </si>
  <si>
    <t>8200030</t>
  </si>
  <si>
    <t>SK-BU</t>
  </si>
  <si>
    <t>8200040</t>
  </si>
  <si>
    <t>SK-BR</t>
  </si>
  <si>
    <t>8200050</t>
  </si>
  <si>
    <t>SK-MU</t>
  </si>
  <si>
    <t>8200080</t>
  </si>
  <si>
    <t>SK-BTG</t>
  </si>
  <si>
    <t>8202020</t>
  </si>
  <si>
    <t>SK-BS250</t>
  </si>
  <si>
    <t>8202040</t>
  </si>
  <si>
    <t>SK-BS175</t>
  </si>
  <si>
    <t>8220000</t>
  </si>
  <si>
    <t>SK-VP6</t>
  </si>
  <si>
    <t>8220020</t>
  </si>
  <si>
    <t>SK-VP4</t>
  </si>
  <si>
    <t>8220030</t>
  </si>
  <si>
    <t>SK-VP3</t>
  </si>
  <si>
    <t>8220040</t>
  </si>
  <si>
    <t>SK-VP2</t>
  </si>
  <si>
    <t>8220050</t>
  </si>
  <si>
    <t>SK-VP1</t>
  </si>
  <si>
    <t>8220090</t>
  </si>
  <si>
    <t>SK-VKL</t>
  </si>
  <si>
    <t>8222000</t>
  </si>
  <si>
    <t>SK-SKL</t>
  </si>
  <si>
    <t>8223000</t>
  </si>
  <si>
    <t>SK-FP</t>
  </si>
  <si>
    <t>8260000</t>
  </si>
  <si>
    <t>SK-LA</t>
  </si>
  <si>
    <t>8261000</t>
  </si>
  <si>
    <t>8264000</t>
  </si>
  <si>
    <t>SK-ELC</t>
  </si>
  <si>
    <t>8309000</t>
  </si>
  <si>
    <t>S-FLG</t>
  </si>
  <si>
    <t>8310000</t>
  </si>
  <si>
    <t>GRL350/0,5</t>
  </si>
  <si>
    <t>8310020</t>
  </si>
  <si>
    <t>GRL250/0,5</t>
  </si>
  <si>
    <t>8349430</t>
  </si>
  <si>
    <t>TSL30</t>
  </si>
  <si>
    <t>8349440</t>
  </si>
  <si>
    <t>TRVS175/1</t>
  </si>
  <si>
    <t>8349740</t>
  </si>
  <si>
    <t>TRRS175/1</t>
  </si>
  <si>
    <t>8360060</t>
  </si>
  <si>
    <t>EVL3B</t>
  </si>
  <si>
    <t>8360460</t>
  </si>
  <si>
    <t>EVL3BB</t>
  </si>
  <si>
    <t>8362060</t>
  </si>
  <si>
    <t>EVL3SR</t>
  </si>
  <si>
    <t>8364060</t>
  </si>
  <si>
    <t>EVLSS</t>
  </si>
  <si>
    <t>8364260</t>
  </si>
  <si>
    <t>EVLSF</t>
  </si>
  <si>
    <t>8368200</t>
  </si>
  <si>
    <t>EVLAS</t>
  </si>
  <si>
    <t>8370020</t>
  </si>
  <si>
    <t>S-LB250</t>
  </si>
  <si>
    <t>8370060</t>
  </si>
  <si>
    <t>S-LB125</t>
  </si>
  <si>
    <t>8370160</t>
  </si>
  <si>
    <t>S-TB125</t>
  </si>
  <si>
    <t>8376720</t>
  </si>
  <si>
    <t>S-P250/125</t>
  </si>
  <si>
    <t>8376760</t>
  </si>
  <si>
    <t>S-P125/125</t>
  </si>
  <si>
    <t>8378000</t>
  </si>
  <si>
    <t>S-STOP</t>
  </si>
  <si>
    <t>8378200</t>
  </si>
  <si>
    <t>S-TPLG</t>
  </si>
  <si>
    <t>8540000</t>
  </si>
  <si>
    <t>V-ABS1000</t>
  </si>
  <si>
    <t>8540010</t>
  </si>
  <si>
    <t>V-ABS905</t>
  </si>
  <si>
    <t>8540020</t>
  </si>
  <si>
    <t>V-ABS810</t>
  </si>
  <si>
    <t>8540030</t>
  </si>
  <si>
    <t>V-ABS715</t>
  </si>
  <si>
    <t>8540040</t>
  </si>
  <si>
    <t>V-ABS620</t>
  </si>
  <si>
    <t>8540050</t>
  </si>
  <si>
    <t>V-ABS525</t>
  </si>
  <si>
    <t>8540060</t>
  </si>
  <si>
    <t>V-ABS430</t>
  </si>
  <si>
    <t>8540070</t>
  </si>
  <si>
    <t>V-ABS335</t>
  </si>
  <si>
    <t>8540200</t>
  </si>
  <si>
    <t>V-ABS-SHR</t>
  </si>
  <si>
    <t>8540210</t>
  </si>
  <si>
    <t>V-ABS-BMH</t>
  </si>
  <si>
    <t>8540220</t>
  </si>
  <si>
    <t>V-ABS-SR</t>
  </si>
  <si>
    <t>8540240</t>
  </si>
  <si>
    <t>V-ABS-N15G</t>
  </si>
  <si>
    <t>8540410</t>
  </si>
  <si>
    <t>V-ABS-T300</t>
  </si>
  <si>
    <t>8540420</t>
  </si>
  <si>
    <t>V-ABS-T250</t>
  </si>
  <si>
    <t>8540440</t>
  </si>
  <si>
    <t>V-ABS-T175</t>
  </si>
  <si>
    <t>8540460</t>
  </si>
  <si>
    <t>V-ABS-T125</t>
  </si>
  <si>
    <t>8546040</t>
  </si>
  <si>
    <t>V-FS200</t>
  </si>
  <si>
    <t>8546070</t>
  </si>
  <si>
    <t>V-FS100</t>
  </si>
  <si>
    <t>8546240</t>
  </si>
  <si>
    <t>V-FS-TP200</t>
  </si>
  <si>
    <t>8546270</t>
  </si>
  <si>
    <t>V-FS-TP100</t>
  </si>
  <si>
    <t>8546290</t>
  </si>
  <si>
    <t>V-FS-SKR</t>
  </si>
  <si>
    <t>8900000</t>
  </si>
  <si>
    <t>GHS</t>
  </si>
  <si>
    <t>8940000</t>
  </si>
  <si>
    <t>TH</t>
  </si>
  <si>
    <t>8940020</t>
  </si>
  <si>
    <t>THL</t>
  </si>
  <si>
    <t>8940200</t>
  </si>
  <si>
    <t>TH-NI</t>
  </si>
  <si>
    <t>8942080</t>
  </si>
  <si>
    <t>THR70</t>
  </si>
  <si>
    <t>9100200</t>
  </si>
  <si>
    <t>SR600</t>
  </si>
  <si>
    <t>9100220</t>
  </si>
  <si>
    <t>SR400</t>
  </si>
  <si>
    <t>9100230</t>
  </si>
  <si>
    <t>SR300</t>
  </si>
  <si>
    <t>9100240</t>
  </si>
  <si>
    <t>SR200</t>
  </si>
  <si>
    <t>9100250</t>
  </si>
  <si>
    <t>SR150</t>
  </si>
  <si>
    <t>9100260</t>
  </si>
  <si>
    <t>SR100</t>
  </si>
  <si>
    <t>9170010</t>
  </si>
  <si>
    <t>FPSR</t>
  </si>
  <si>
    <t>9200000</t>
  </si>
  <si>
    <t>FK49</t>
  </si>
  <si>
    <t>9202000</t>
  </si>
  <si>
    <t>VK49</t>
  </si>
  <si>
    <t>9204000</t>
  </si>
  <si>
    <t>FBK49</t>
  </si>
  <si>
    <t>9204500</t>
  </si>
  <si>
    <t>VBK49</t>
  </si>
  <si>
    <t>9205200</t>
  </si>
  <si>
    <t>RKE49</t>
  </si>
  <si>
    <t>9207000</t>
  </si>
  <si>
    <t>HK49P</t>
  </si>
  <si>
    <t>9207200</t>
  </si>
  <si>
    <t>HK49C</t>
  </si>
  <si>
    <t>9207800</t>
  </si>
  <si>
    <t>HK49K</t>
  </si>
  <si>
    <t>9208000</t>
  </si>
  <si>
    <t>RSXL49</t>
  </si>
  <si>
    <t>9220000</t>
  </si>
  <si>
    <t>FK49-60</t>
  </si>
  <si>
    <t>9222000</t>
  </si>
  <si>
    <t>VK49-60</t>
  </si>
  <si>
    <t>9320100</t>
  </si>
  <si>
    <t>FÖ20-100</t>
  </si>
  <si>
    <t>9320150</t>
  </si>
  <si>
    <t>FÖ20-150</t>
  </si>
  <si>
    <t>9320200</t>
  </si>
  <si>
    <t>FÖ20-200</t>
  </si>
  <si>
    <t>9320230</t>
  </si>
  <si>
    <t>FÖ20-230</t>
  </si>
  <si>
    <t>9320250</t>
  </si>
  <si>
    <t>FÖ20-250</t>
  </si>
  <si>
    <t>9320300</t>
  </si>
  <si>
    <t>FÖ20-300</t>
  </si>
  <si>
    <t>9320350</t>
  </si>
  <si>
    <t>FÖ20-350</t>
  </si>
  <si>
    <t>9322100</t>
  </si>
  <si>
    <t>FÖ20/10-100</t>
  </si>
  <si>
    <t>9322200</t>
  </si>
  <si>
    <t>FÖ20/10-200</t>
  </si>
  <si>
    <t>9323100</t>
  </si>
  <si>
    <t>FÖ20/9-100</t>
  </si>
  <si>
    <t>9323150</t>
  </si>
  <si>
    <t>FÖ20/9-150</t>
  </si>
  <si>
    <t>9325750</t>
  </si>
  <si>
    <t>NP14-75</t>
  </si>
  <si>
    <t>9327600</t>
  </si>
  <si>
    <t>NP12-60</t>
  </si>
  <si>
    <t>9340230</t>
  </si>
  <si>
    <t>BJJ3-5</t>
  </si>
  <si>
    <t>9340240</t>
  </si>
  <si>
    <t>BJTK</t>
  </si>
  <si>
    <t>9342000</t>
  </si>
  <si>
    <t>FLHFK</t>
  </si>
  <si>
    <t>9342020</t>
  </si>
  <si>
    <t>FLHPB</t>
  </si>
  <si>
    <t>9362010</t>
  </si>
  <si>
    <t>SS3</t>
  </si>
  <si>
    <t>9391110</t>
  </si>
  <si>
    <t>VSS</t>
  </si>
  <si>
    <t>9570090</t>
  </si>
  <si>
    <t>SVBB/L</t>
  </si>
  <si>
    <t>9570110</t>
  </si>
  <si>
    <t>SV60/380B</t>
  </si>
  <si>
    <t>9570120</t>
  </si>
  <si>
    <t>SV60/330B</t>
  </si>
  <si>
    <t>9571010</t>
  </si>
  <si>
    <t>SV100/380B</t>
  </si>
  <si>
    <t>9572010</t>
  </si>
  <si>
    <t>SV180/380B</t>
  </si>
  <si>
    <t>9572020</t>
  </si>
  <si>
    <t>SV180/330B</t>
  </si>
  <si>
    <t>9572025</t>
  </si>
  <si>
    <t>SV180/320B</t>
  </si>
  <si>
    <t>9572030</t>
  </si>
  <si>
    <t>SV180/270B</t>
  </si>
  <si>
    <t>9574020</t>
  </si>
  <si>
    <t>SV320/330B</t>
  </si>
  <si>
    <t>9574030</t>
  </si>
  <si>
    <t>SV320/270B</t>
  </si>
  <si>
    <t>9574090</t>
  </si>
  <si>
    <t>SVFS</t>
  </si>
  <si>
    <t>HN49XS</t>
  </si>
  <si>
    <t>NOCKSPEL</t>
  </si>
  <si>
    <t>9901100</t>
  </si>
  <si>
    <t>9902000</t>
  </si>
  <si>
    <t>HN49</t>
  </si>
  <si>
    <t>BOTTNINGSDETALJER</t>
  </si>
  <si>
    <t>VERTIKALTILLBEHÖR</t>
  </si>
  <si>
    <t>GITTERRÄCKEN STANDARD</t>
  </si>
  <si>
    <t>GITTERRÄCKEN SPECIAL</t>
  </si>
  <si>
    <t>GITTERRÄCKSTILLBEHÖR</t>
  </si>
  <si>
    <t>HORISONTALER STANDARD</t>
  </si>
  <si>
    <t>HORISONTALBALKAR NY TEKNIK</t>
  </si>
  <si>
    <t xml:space="preserve">LASTBALKAR </t>
  </si>
  <si>
    <t>Vikt</t>
  </si>
  <si>
    <t>Art.nr</t>
  </si>
  <si>
    <t>FACKVERKSBALKAR 1 M HÖGA</t>
  </si>
  <si>
    <t>SKYDDSTAKSKONSOLER</t>
  </si>
  <si>
    <t>KROKPLANK SMALA - 0,30 M ALUMINIUM LÅG KROK</t>
  </si>
  <si>
    <t>KROKPLANKSTILLBEHÖR</t>
  </si>
  <si>
    <t>FOTLISTER</t>
  </si>
  <si>
    <t>YTTERHÖRNPLATTFORMAR</t>
  </si>
  <si>
    <t>PLATTFORMAR - UPPGÅNGS</t>
  </si>
  <si>
    <t xml:space="preserve">TRAPPOR </t>
  </si>
  <si>
    <t xml:space="preserve">UPPGÅNGSTILLBEHÖR </t>
  </si>
  <si>
    <t>VÄGGFÄSTEN</t>
  </si>
  <si>
    <t>DIAGONALSTAG</t>
  </si>
  <si>
    <t>SKYLTSTÄLLSTILLBEHÖR</t>
  </si>
  <si>
    <t>VERTIKALTILLBEHÖR - EVENEMANG</t>
  </si>
  <si>
    <t>GITTERRÄCKEN MED TILLBEHÖR - EVENEMANG</t>
  </si>
  <si>
    <t>TRAPPVANGAR - EVENEMANG</t>
  </si>
  <si>
    <t>SCEN - EVENEMANG</t>
  </si>
  <si>
    <t>LÄKTARE - EVENEMANG</t>
  </si>
  <si>
    <t>STÄLLNINGSVÄV</t>
  </si>
  <si>
    <t>STÄLLNINGSRÖR</t>
  </si>
  <si>
    <t>FÖRANKRINGSÖGLOR MM</t>
  </si>
  <si>
    <t>STÄLLNINGSKOPPLINGAR MM</t>
  </si>
  <si>
    <t>BINDJÄRN</t>
  </si>
  <si>
    <t>DIVERSE STÄLLNINGSTILLBEHÖR</t>
  </si>
  <si>
    <t>TRANSPORTHÄCKAR</t>
  </si>
  <si>
    <t>Antal</t>
  </si>
  <si>
    <t>S:a Vikt</t>
  </si>
  <si>
    <t xml:space="preserve">Datum: </t>
  </si>
  <si>
    <t xml:space="preserve">Kund: </t>
  </si>
  <si>
    <t xml:space="preserve">Kontakt: </t>
  </si>
  <si>
    <t>Hyra</t>
  </si>
  <si>
    <t>S:A VIKT</t>
  </si>
  <si>
    <t xml:space="preserve">Telefon: </t>
  </si>
  <si>
    <t>PLUSGARD - VERTIKALER</t>
  </si>
  <si>
    <t>1100020</t>
  </si>
  <si>
    <t>V51</t>
  </si>
  <si>
    <t>PG Vertikal till rördiameter 51 mm (lättmetallställning)</t>
  </si>
  <si>
    <t>1100040</t>
  </si>
  <si>
    <t>V49</t>
  </si>
  <si>
    <t>PG Vertikal till rördiameter 49 mm</t>
  </si>
  <si>
    <t>1100050</t>
  </si>
  <si>
    <t>V49F</t>
  </si>
  <si>
    <t>PG Vertikal till rördiameter 49 mm Förlängd</t>
  </si>
  <si>
    <t>1120020</t>
  </si>
  <si>
    <t>T2L</t>
  </si>
  <si>
    <t>PG Teleskopräcke 2300-3666 mm</t>
  </si>
  <si>
    <t>1120040</t>
  </si>
  <si>
    <t>T2M</t>
  </si>
  <si>
    <t>PG Teleskopräcke 2070-3070 mm</t>
  </si>
  <si>
    <t>1122020</t>
  </si>
  <si>
    <t>T3L</t>
  </si>
  <si>
    <t>PG Teleskopräcke 1250-2500 mm</t>
  </si>
  <si>
    <t>1122040</t>
  </si>
  <si>
    <t>T3M</t>
  </si>
  <si>
    <t>1122060</t>
  </si>
  <si>
    <t>T3S</t>
  </si>
  <si>
    <t>PG Teleskopräcke   700-1250 mm</t>
  </si>
  <si>
    <t>1160020</t>
  </si>
  <si>
    <t>ASK</t>
  </si>
  <si>
    <t>PG Avlastningskrok</t>
  </si>
  <si>
    <t>1160030</t>
  </si>
  <si>
    <t>ASK-F</t>
  </si>
  <si>
    <t>PG Avlastningskrok Förlängd</t>
  </si>
  <si>
    <t>1162000</t>
  </si>
  <si>
    <t>FRH</t>
  </si>
  <si>
    <t>PG Förlängd räckeshållare</t>
  </si>
  <si>
    <t>1180000</t>
  </si>
  <si>
    <t>BAG</t>
  </si>
  <si>
    <t>PG Bär- och skyddsväska LxBxH = 2,40x0,26x0,26</t>
  </si>
  <si>
    <t>1180020</t>
  </si>
  <si>
    <t>BOX</t>
  </si>
  <si>
    <t>PG Transport- och förvaringslåda LxBxH  = 2,21x0,58x0,71</t>
  </si>
  <si>
    <t>PLUSGARD - TELESKOPRÄCKEN</t>
  </si>
  <si>
    <t>PLUSGARD - VERTIKALTILLBEHÖR</t>
  </si>
  <si>
    <t>PLUSGARD - TRANSPORT &amp; FÖRVARING</t>
  </si>
  <si>
    <t xml:space="preserve">Försäljningsrabatt: </t>
  </si>
  <si>
    <t xml:space="preserve">Hyresrabatt: </t>
  </si>
  <si>
    <t>Internt</t>
  </si>
  <si>
    <t>hyrbar</t>
  </si>
  <si>
    <t>Hyrbar</t>
  </si>
  <si>
    <t>Ej hyrbar</t>
  </si>
  <si>
    <t xml:space="preserve">1 för Förs: </t>
  </si>
  <si>
    <t xml:space="preserve">1 för Hyra: </t>
  </si>
  <si>
    <t>K30L+</t>
  </si>
  <si>
    <t>HB350+</t>
  </si>
  <si>
    <t>HB300+</t>
  </si>
  <si>
    <t>HB250+</t>
  </si>
  <si>
    <t>HB200+</t>
  </si>
  <si>
    <t>H350+</t>
  </si>
  <si>
    <t>H300+</t>
  </si>
  <si>
    <t>H250+</t>
  </si>
  <si>
    <t>H200+</t>
  </si>
  <si>
    <t>H175+</t>
  </si>
  <si>
    <t>H150+</t>
  </si>
  <si>
    <t>H125+</t>
  </si>
  <si>
    <t>H100+</t>
  </si>
  <si>
    <t>H70+</t>
  </si>
  <si>
    <t>H50+</t>
  </si>
  <si>
    <t>H25+</t>
  </si>
  <si>
    <t>LB250+</t>
  </si>
  <si>
    <t>LB175+</t>
  </si>
  <si>
    <t>UK125K+</t>
  </si>
  <si>
    <t>UK100K+</t>
  </si>
  <si>
    <t>UK70K+</t>
  </si>
  <si>
    <t>UK50K+</t>
  </si>
  <si>
    <t>UK120L+</t>
  </si>
  <si>
    <t>UK90L+</t>
  </si>
  <si>
    <t>UK60L+</t>
  </si>
  <si>
    <t>UK45L+</t>
  </si>
  <si>
    <t>Fästskeneskruv/250</t>
  </si>
  <si>
    <t xml:space="preserve">Epost: </t>
  </si>
  <si>
    <t>HRA-SS1</t>
  </si>
  <si>
    <t>HRA-SS1,5</t>
  </si>
  <si>
    <t>HRA-SA</t>
  </si>
  <si>
    <t>HRA-70H</t>
  </si>
  <si>
    <t>HRA-70S</t>
  </si>
  <si>
    <t>LB300+</t>
  </si>
  <si>
    <t>LB200+</t>
  </si>
  <si>
    <t>LB125+</t>
  </si>
  <si>
    <t>KROKPLANK SMALA - 0,30 M ALU/ALU</t>
  </si>
  <si>
    <t>8130800</t>
  </si>
  <si>
    <t>8130810</t>
  </si>
  <si>
    <t>8130820</t>
  </si>
  <si>
    <t>8130830</t>
  </si>
  <si>
    <t>8130840</t>
  </si>
  <si>
    <t>8130850</t>
  </si>
  <si>
    <t>8130860</t>
  </si>
  <si>
    <t>8130870</t>
  </si>
  <si>
    <t>8130880</t>
  </si>
  <si>
    <t>8130890</t>
  </si>
  <si>
    <t>Krokplank Alu/Alu Smal 1,75 x 0,3 m</t>
  </si>
  <si>
    <t>Krokplank Alu/Alu Smal 1,50 x 0,3 m</t>
  </si>
  <si>
    <t>Krokplank Alu/Alu Smal 1,25 x 0,3 m</t>
  </si>
  <si>
    <t>Krokplank Alu/Alu Smal 1,00 x 0,3 m</t>
  </si>
  <si>
    <t>KPAA350S</t>
  </si>
  <si>
    <t>KPAA300S</t>
  </si>
  <si>
    <t>KPAA250S</t>
  </si>
  <si>
    <t>KPAA200S</t>
  </si>
  <si>
    <t>KPAA175S</t>
  </si>
  <si>
    <t>KPAA150S</t>
  </si>
  <si>
    <t>KPAA125S</t>
  </si>
  <si>
    <t>KPAA100S</t>
  </si>
  <si>
    <t>KPAA70S</t>
  </si>
  <si>
    <t>KPAA50S</t>
  </si>
  <si>
    <t>KROKPLANK MELLANBREDA - 0,45 M ALU/ALU</t>
  </si>
  <si>
    <t>Krokplank Alu/Alu Mellan 1,75 x 0,45 m</t>
  </si>
  <si>
    <t>Krokplank Alu/Alu Mellan 1,50 x 0,45 m</t>
  </si>
  <si>
    <t>Krokplank Alu/Alu Mellan 1,25 x 0,45 m</t>
  </si>
  <si>
    <t>KPAA350M</t>
  </si>
  <si>
    <t>KPAA300M</t>
  </si>
  <si>
    <t>KPAA250M</t>
  </si>
  <si>
    <t>KPAA200M</t>
  </si>
  <si>
    <t>KPAA175M</t>
  </si>
  <si>
    <t>KPAA150M</t>
  </si>
  <si>
    <t>KPAA125M</t>
  </si>
  <si>
    <t>KPAA100M</t>
  </si>
  <si>
    <t>KPAA70M</t>
  </si>
  <si>
    <t>KPAA50M</t>
  </si>
  <si>
    <t>KROKPLANK BREDA - 0,60 M ALU/ALU</t>
  </si>
  <si>
    <t>Krokplank Alu/Alu Bred 3,50 x 0,6 m</t>
  </si>
  <si>
    <t>Krokplank Alu/Alu Bred 3,00 x 0,6 m</t>
  </si>
  <si>
    <t>Krokplank Alu/Alu Bred 2,50 x 0,6 m</t>
  </si>
  <si>
    <t>Krokplank Alu/Alu Bred 2,00 x 0,6 m</t>
  </si>
  <si>
    <t>Krokplank Alu/Alu Bred 1,75 x 0,6 m</t>
  </si>
  <si>
    <t>Krokplank Alu/Alu Bred 1,50 x 0,6 m</t>
  </si>
  <si>
    <t>Korkplank Alu/Alu Bred 1,25 x 0,6 m</t>
  </si>
  <si>
    <t>Krokplank Alu/Alu Bred 1,00 x 0,6 m</t>
  </si>
  <si>
    <t>Krokplank Alu/Alu Bred 0,70 x 0,6 m</t>
  </si>
  <si>
    <t>Krokplank Alu/Alu Bred 0,50 x 0,6 m</t>
  </si>
  <si>
    <t>Krokplank Aluminium 3,50 låg krok</t>
  </si>
  <si>
    <t>Krokplank Aluminium 3,00 låg krok</t>
  </si>
  <si>
    <t>Krokplank Aluminium 2,50 låg krok</t>
  </si>
  <si>
    <t>Krokplank Aluminium 2,00 låg krok</t>
  </si>
  <si>
    <t>Krokplank Aluminium 1,00 låg krok</t>
  </si>
  <si>
    <t>Krokplank Aluminium 0,70 låg krok</t>
  </si>
  <si>
    <t>Krokplank Aluminium 0,50 låg krok</t>
  </si>
  <si>
    <t>Krokplank Alu/Alu Smal 3,50 x 0,3 m</t>
  </si>
  <si>
    <t>Krokplank Alu/Alu Smal 3,00 x 0,3 m</t>
  </si>
  <si>
    <t>Krokplank Alu/Alu Smal 2,50 x 0,3 m</t>
  </si>
  <si>
    <t>Krokplank Alu/Alu Smal 2,00 x 0,3 m</t>
  </si>
  <si>
    <t>Krokplank Alu/Alu Smal 0,70 x 0,3 m</t>
  </si>
  <si>
    <t>Krokplank Alu/Alu Smal 0,50 x 0,3 m</t>
  </si>
  <si>
    <t>Krokplank Alu/Alu Mellan 3,50 x 0,45 m</t>
  </si>
  <si>
    <t>Krokplank Alu/Alu Mellan 3,00 x 0,45 m</t>
  </si>
  <si>
    <t>Krokplank Alu/Alu Mellan 2,50 x 0,45 m</t>
  </si>
  <si>
    <t>Krokplank Alu/Alu Mellan 2,00 x 0,45 m</t>
  </si>
  <si>
    <t>Krokplank Alu/Alu Mellan 1,00 x 0,45 m</t>
  </si>
  <si>
    <t>Krokplank Alu/Alu Mellan 0,70 x 0,45 m</t>
  </si>
  <si>
    <t>Krokplank Alu/Alu Mellan 0,50 x 0,45 m</t>
  </si>
  <si>
    <t xml:space="preserve">                                              </t>
  </si>
  <si>
    <t>LB150+</t>
  </si>
  <si>
    <t>K10L+</t>
  </si>
  <si>
    <t>K40H+</t>
  </si>
  <si>
    <t>K20H+</t>
  </si>
  <si>
    <t>THHRA70</t>
  </si>
  <si>
    <t>K45L+</t>
  </si>
  <si>
    <t>HB150+</t>
  </si>
  <si>
    <t xml:space="preserve"> </t>
  </si>
  <si>
    <t>KPAAL300</t>
  </si>
  <si>
    <t>KPAAL250</t>
  </si>
  <si>
    <t>KPAAL175</t>
  </si>
  <si>
    <t>KPAAL125</t>
  </si>
  <si>
    <t>ATR-M1,25</t>
  </si>
  <si>
    <t>KPAAL150</t>
  </si>
  <si>
    <t>8100015</t>
  </si>
  <si>
    <t>US+</t>
  </si>
  <si>
    <t>8100035</t>
  </si>
  <si>
    <t>USSL+</t>
  </si>
  <si>
    <t>8100180</t>
  </si>
  <si>
    <t>LRH200J</t>
  </si>
  <si>
    <t>8101100</t>
  </si>
  <si>
    <t>S4+</t>
  </si>
  <si>
    <t>8101120</t>
  </si>
  <si>
    <t>S3+</t>
  </si>
  <si>
    <t>8101140</t>
  </si>
  <si>
    <t>S2+</t>
  </si>
  <si>
    <t>8101150</t>
  </si>
  <si>
    <t>S1,5+</t>
  </si>
  <si>
    <t>8101170</t>
  </si>
  <si>
    <t>S1+</t>
  </si>
  <si>
    <t>8101190</t>
  </si>
  <si>
    <t>S0,5+</t>
  </si>
  <si>
    <t>8101340</t>
  </si>
  <si>
    <t>S2T+</t>
  </si>
  <si>
    <t>8101350</t>
  </si>
  <si>
    <t>S1,5T+</t>
  </si>
  <si>
    <t>8101370</t>
  </si>
  <si>
    <t>S1T+</t>
  </si>
  <si>
    <t>8101390</t>
  </si>
  <si>
    <t>S0,5T+</t>
  </si>
  <si>
    <t>8101530</t>
  </si>
  <si>
    <t>S2.75HD+</t>
  </si>
  <si>
    <t>8102340</t>
  </si>
  <si>
    <t>R70/2+</t>
  </si>
  <si>
    <t>8102360</t>
  </si>
  <si>
    <t>R70/1,5+</t>
  </si>
  <si>
    <t>8102370</t>
  </si>
  <si>
    <t>R70/1+</t>
  </si>
  <si>
    <t>8102390</t>
  </si>
  <si>
    <t>R70/0,5+</t>
  </si>
  <si>
    <t>8102650</t>
  </si>
  <si>
    <t>8102670</t>
  </si>
  <si>
    <t>8102690</t>
  </si>
  <si>
    <t>8102750</t>
  </si>
  <si>
    <t>HRA-70SR1,5</t>
  </si>
  <si>
    <t>8102770</t>
  </si>
  <si>
    <t>HRA-70SR1</t>
  </si>
  <si>
    <t>8102840</t>
  </si>
  <si>
    <t>8102850</t>
  </si>
  <si>
    <t>HRA-70T</t>
  </si>
  <si>
    <t>8102860</t>
  </si>
  <si>
    <t>8102970</t>
  </si>
  <si>
    <t>HRA-RS1</t>
  </si>
  <si>
    <t>8103140</t>
  </si>
  <si>
    <t>R100/2+</t>
  </si>
  <si>
    <t>8103160</t>
  </si>
  <si>
    <t>R100/1,5+</t>
  </si>
  <si>
    <t>8103170</t>
  </si>
  <si>
    <t>R100/1+</t>
  </si>
  <si>
    <t>8103190</t>
  </si>
  <si>
    <t>R100/0,5+</t>
  </si>
  <si>
    <t>8103750</t>
  </si>
  <si>
    <t>HRA-100SR1,5</t>
  </si>
  <si>
    <t>8103770</t>
  </si>
  <si>
    <t>HRA-100SR1</t>
  </si>
  <si>
    <t>8103840</t>
  </si>
  <si>
    <t>HRA-100H</t>
  </si>
  <si>
    <t>8103850</t>
  </si>
  <si>
    <t>HRA-100T</t>
  </si>
  <si>
    <t>8103860</t>
  </si>
  <si>
    <t>HRA-100S</t>
  </si>
  <si>
    <t>8109010</t>
  </si>
  <si>
    <t>SKBK</t>
  </si>
  <si>
    <t>8109020</t>
  </si>
  <si>
    <t>SKBB</t>
  </si>
  <si>
    <t>8109030</t>
  </si>
  <si>
    <t>SKBM</t>
  </si>
  <si>
    <t>8109040</t>
  </si>
  <si>
    <t>SKBH</t>
  </si>
  <si>
    <t>8109200</t>
  </si>
  <si>
    <t>8109320</t>
  </si>
  <si>
    <t>S0,5B+</t>
  </si>
  <si>
    <t>8110330</t>
  </si>
  <si>
    <t>8111200</t>
  </si>
  <si>
    <t>8111210</t>
  </si>
  <si>
    <t>8111220</t>
  </si>
  <si>
    <t>8111230</t>
  </si>
  <si>
    <t>8111240</t>
  </si>
  <si>
    <t>8111250</t>
  </si>
  <si>
    <t>8111260</t>
  </si>
  <si>
    <t>8111270</t>
  </si>
  <si>
    <t>8111280</t>
  </si>
  <si>
    <t>8111290</t>
  </si>
  <si>
    <t>8111400</t>
  </si>
  <si>
    <t>H140+</t>
  </si>
  <si>
    <t>8111410</t>
  </si>
  <si>
    <t>H110+</t>
  </si>
  <si>
    <t>8111430</t>
  </si>
  <si>
    <t>H90+</t>
  </si>
  <si>
    <t>8111450</t>
  </si>
  <si>
    <t>H75+</t>
  </si>
  <si>
    <t>8111460</t>
  </si>
  <si>
    <t>H55+</t>
  </si>
  <si>
    <t>8111470</t>
  </si>
  <si>
    <t>H45+</t>
  </si>
  <si>
    <t>8111475</t>
  </si>
  <si>
    <t>H35+</t>
  </si>
  <si>
    <t>8111480</t>
  </si>
  <si>
    <t>H30+</t>
  </si>
  <si>
    <t>8111600</t>
  </si>
  <si>
    <t>HH</t>
  </si>
  <si>
    <t>8111640</t>
  </si>
  <si>
    <t>HT175-280</t>
  </si>
  <si>
    <t>8111660</t>
  </si>
  <si>
    <t>HT125-175</t>
  </si>
  <si>
    <t>8112300</t>
  </si>
  <si>
    <t>8112310</t>
  </si>
  <si>
    <t>8112320</t>
  </si>
  <si>
    <t>8112330</t>
  </si>
  <si>
    <t>8112340</t>
  </si>
  <si>
    <t>HB175+</t>
  </si>
  <si>
    <t>8112350</t>
  </si>
  <si>
    <t>8112355</t>
  </si>
  <si>
    <t>HB140+</t>
  </si>
  <si>
    <t>8112360</t>
  </si>
  <si>
    <t>HB125+</t>
  </si>
  <si>
    <t>8112370</t>
  </si>
  <si>
    <t>HB100+</t>
  </si>
  <si>
    <t>8112600</t>
  </si>
  <si>
    <t>LB350+</t>
  </si>
  <si>
    <t>8112610</t>
  </si>
  <si>
    <t>8112620</t>
  </si>
  <si>
    <t>8112630</t>
  </si>
  <si>
    <t>8112640</t>
  </si>
  <si>
    <t>8112650</t>
  </si>
  <si>
    <t>8112660</t>
  </si>
  <si>
    <t>8116500</t>
  </si>
  <si>
    <t>FVBS1-BU</t>
  </si>
  <si>
    <t>8116510</t>
  </si>
  <si>
    <t>FVBS1-MU</t>
  </si>
  <si>
    <t>8120480</t>
  </si>
  <si>
    <t>K70K+</t>
  </si>
  <si>
    <t>8120490</t>
  </si>
  <si>
    <t>K50K+</t>
  </si>
  <si>
    <t>8120530</t>
  </si>
  <si>
    <t>K60L+</t>
  </si>
  <si>
    <t>8120540</t>
  </si>
  <si>
    <t>8120570</t>
  </si>
  <si>
    <t>8120580</t>
  </si>
  <si>
    <t>K20L+</t>
  </si>
  <si>
    <t>8120590</t>
  </si>
  <si>
    <t>8120650</t>
  </si>
  <si>
    <t>8120680</t>
  </si>
  <si>
    <t>8124560</t>
  </si>
  <si>
    <t>8124570</t>
  </si>
  <si>
    <t>8124580</t>
  </si>
  <si>
    <t>8124590</t>
  </si>
  <si>
    <t>8124595</t>
  </si>
  <si>
    <t>UK55K+</t>
  </si>
  <si>
    <t>8124660</t>
  </si>
  <si>
    <t>8124670</t>
  </si>
  <si>
    <t>8124680</t>
  </si>
  <si>
    <t>8124690</t>
  </si>
  <si>
    <t>8124790</t>
  </si>
  <si>
    <t>UK45H+</t>
  </si>
  <si>
    <t>8132800</t>
  </si>
  <si>
    <t>8132810</t>
  </si>
  <si>
    <t>8132820</t>
  </si>
  <si>
    <t>8132830</t>
  </si>
  <si>
    <t>8132840</t>
  </si>
  <si>
    <t>8132850</t>
  </si>
  <si>
    <t>8132860</t>
  </si>
  <si>
    <t>8132870</t>
  </si>
  <si>
    <t>8132880</t>
  </si>
  <si>
    <t>8132890</t>
  </si>
  <si>
    <t>8134800</t>
  </si>
  <si>
    <t>KPAA350B</t>
  </si>
  <si>
    <t>8134810</t>
  </si>
  <si>
    <t>KPAA300B</t>
  </si>
  <si>
    <t>8134820</t>
  </si>
  <si>
    <t>KPAA250B</t>
  </si>
  <si>
    <t>8134830</t>
  </si>
  <si>
    <t>KPAA200B</t>
  </si>
  <si>
    <t>8134840</t>
  </si>
  <si>
    <t>KPAA175B</t>
  </si>
  <si>
    <t>8134850</t>
  </si>
  <si>
    <t>KPAA150B</t>
  </si>
  <si>
    <t>8134860</t>
  </si>
  <si>
    <t>KPAA125B</t>
  </si>
  <si>
    <t>8134870</t>
  </si>
  <si>
    <t>KPAA100B</t>
  </si>
  <si>
    <t>8134880</t>
  </si>
  <si>
    <t>KPAA70B</t>
  </si>
  <si>
    <t>8134890</t>
  </si>
  <si>
    <t>KPAA50B</t>
  </si>
  <si>
    <t>8138110</t>
  </si>
  <si>
    <t>KPAA-LFB</t>
  </si>
  <si>
    <t>8140310</t>
  </si>
  <si>
    <t>8140320</t>
  </si>
  <si>
    <t>8140330</t>
  </si>
  <si>
    <t>KPAAL200</t>
  </si>
  <si>
    <t>8140340</t>
  </si>
  <si>
    <t>8140350</t>
  </si>
  <si>
    <t>8140360</t>
  </si>
  <si>
    <t>8140430</t>
  </si>
  <si>
    <t>KPAAL-S2,5</t>
  </si>
  <si>
    <t>8140440</t>
  </si>
  <si>
    <t>KPAAL-S2,0</t>
  </si>
  <si>
    <t>8140490</t>
  </si>
  <si>
    <t>KPAAL-SF</t>
  </si>
  <si>
    <t>8145450</t>
  </si>
  <si>
    <t>ATR-M1,75</t>
  </si>
  <si>
    <t>ATR-M1,50</t>
  </si>
  <si>
    <t>8145465</t>
  </si>
  <si>
    <t>ATR-M1,00</t>
  </si>
  <si>
    <t>8145475</t>
  </si>
  <si>
    <t>ATR-M0,75</t>
  </si>
  <si>
    <t>ATR-M0,50</t>
  </si>
  <si>
    <t>8145490</t>
  </si>
  <si>
    <t>ATR-M0,25</t>
  </si>
  <si>
    <t>IR2</t>
  </si>
  <si>
    <t>8146920</t>
  </si>
  <si>
    <t>TRR250-2R</t>
  </si>
  <si>
    <t>8146940</t>
  </si>
  <si>
    <t>TRR-MH</t>
  </si>
  <si>
    <t>8146960</t>
  </si>
  <si>
    <t>TRR-ML</t>
  </si>
  <si>
    <t>8150400</t>
  </si>
  <si>
    <t>VF2ADV</t>
  </si>
  <si>
    <t>8150800</t>
  </si>
  <si>
    <t>FK49+8-23</t>
  </si>
  <si>
    <t>8150820</t>
  </si>
  <si>
    <t>VK49+8-23</t>
  </si>
  <si>
    <t>8151300</t>
  </si>
  <si>
    <t>DS2,5-350+</t>
  </si>
  <si>
    <t>8151310</t>
  </si>
  <si>
    <t>DS2,5-300+</t>
  </si>
  <si>
    <t>8151320</t>
  </si>
  <si>
    <t>DS2,5-250+</t>
  </si>
  <si>
    <t>8151330</t>
  </si>
  <si>
    <t>DS2,5-200+</t>
  </si>
  <si>
    <t>8151340</t>
  </si>
  <si>
    <t>DS2,5-175+</t>
  </si>
  <si>
    <t>8151350</t>
  </si>
  <si>
    <t>DS2,5-150+</t>
  </si>
  <si>
    <t>8151360</t>
  </si>
  <si>
    <t>DS2,5-125+</t>
  </si>
  <si>
    <t>8151370</t>
  </si>
  <si>
    <t>DS2,5-100+</t>
  </si>
  <si>
    <t>8151380</t>
  </si>
  <si>
    <t>DS2,5-70+</t>
  </si>
  <si>
    <t>8151400</t>
  </si>
  <si>
    <t>DS2-350+</t>
  </si>
  <si>
    <t>8151410</t>
  </si>
  <si>
    <t>DS2-300+</t>
  </si>
  <si>
    <t>8151420</t>
  </si>
  <si>
    <t>DS2-250+</t>
  </si>
  <si>
    <t>8151430</t>
  </si>
  <si>
    <t>DS2-200+</t>
  </si>
  <si>
    <t>8151440</t>
  </si>
  <si>
    <t>DS2-175+</t>
  </si>
  <si>
    <t>8151450</t>
  </si>
  <si>
    <t>DS2-150+</t>
  </si>
  <si>
    <t>8151460</t>
  </si>
  <si>
    <t>DS2-125+</t>
  </si>
  <si>
    <t>8151470</t>
  </si>
  <si>
    <t>DS2-100+</t>
  </si>
  <si>
    <t>8151480</t>
  </si>
  <si>
    <t>DS2-70+</t>
  </si>
  <si>
    <t>8151500</t>
  </si>
  <si>
    <t>DS1,5-350+</t>
  </si>
  <si>
    <t>8151510</t>
  </si>
  <si>
    <t>DS1,5-300+</t>
  </si>
  <si>
    <t>8151520</t>
  </si>
  <si>
    <t>DS1,5-250+</t>
  </si>
  <si>
    <t>8151530</t>
  </si>
  <si>
    <t>DS1,5-200+</t>
  </si>
  <si>
    <t>8151540</t>
  </si>
  <si>
    <t>DS1,5-175+</t>
  </si>
  <si>
    <t>8151550</t>
  </si>
  <si>
    <t>DS1,5-150+</t>
  </si>
  <si>
    <t>8151560</t>
  </si>
  <si>
    <t>DS1,5-125+</t>
  </si>
  <si>
    <t>8151570</t>
  </si>
  <si>
    <t>DS1,5-100+</t>
  </si>
  <si>
    <t>8151580</t>
  </si>
  <si>
    <t>DS1,5-70+</t>
  </si>
  <si>
    <t>8151700</t>
  </si>
  <si>
    <t>DS1-350+</t>
  </si>
  <si>
    <t>8151710</t>
  </si>
  <si>
    <t>DS1-300+</t>
  </si>
  <si>
    <t>8151720</t>
  </si>
  <si>
    <t>DS1-250+</t>
  </si>
  <si>
    <t>8151730</t>
  </si>
  <si>
    <t>DS1-200+</t>
  </si>
  <si>
    <t>8151740</t>
  </si>
  <si>
    <t>DS1-175+</t>
  </si>
  <si>
    <t>8151750</t>
  </si>
  <si>
    <t>DS1-150+</t>
  </si>
  <si>
    <t>8151760</t>
  </si>
  <si>
    <t>DS1-125+</t>
  </si>
  <si>
    <t>8151770</t>
  </si>
  <si>
    <t>DS1-100+</t>
  </si>
  <si>
    <t>8151780</t>
  </si>
  <si>
    <t>DS1-70+</t>
  </si>
  <si>
    <t>8153000</t>
  </si>
  <si>
    <t>PSK350X350+</t>
  </si>
  <si>
    <t>8153070</t>
  </si>
  <si>
    <t>PSK100x100+</t>
  </si>
  <si>
    <t>8153110</t>
  </si>
  <si>
    <t>PSK300X300+</t>
  </si>
  <si>
    <t>8153220</t>
  </si>
  <si>
    <t>PSK250x250+</t>
  </si>
  <si>
    <t>8153330</t>
  </si>
  <si>
    <t>PSK200x200+</t>
  </si>
  <si>
    <t>8153440</t>
  </si>
  <si>
    <t>PSK175x175+</t>
  </si>
  <si>
    <t>8153550</t>
  </si>
  <si>
    <t>PSK150x150+</t>
  </si>
  <si>
    <t>8153660</t>
  </si>
  <si>
    <t>PSK125x125+</t>
  </si>
  <si>
    <t>8153770</t>
  </si>
  <si>
    <t>8153880</t>
  </si>
  <si>
    <t>PSK70x70+</t>
  </si>
  <si>
    <t>8153990</t>
  </si>
  <si>
    <t>PSK50x50+</t>
  </si>
  <si>
    <t>8154100</t>
  </si>
  <si>
    <t>PSR300x350+</t>
  </si>
  <si>
    <t>8154200</t>
  </si>
  <si>
    <t>PSR250x350+</t>
  </si>
  <si>
    <t>8154210</t>
  </si>
  <si>
    <t>PSR250x300+</t>
  </si>
  <si>
    <t>8154300</t>
  </si>
  <si>
    <t>PSR200x350+</t>
  </si>
  <si>
    <t>8154310</t>
  </si>
  <si>
    <t>PSR200x300+</t>
  </si>
  <si>
    <t>8154320</t>
  </si>
  <si>
    <t>PSR200x250+</t>
  </si>
  <si>
    <t>8154400</t>
  </si>
  <si>
    <t>PSR175x350+</t>
  </si>
  <si>
    <t>8154410</t>
  </si>
  <si>
    <t>PSR175x300+</t>
  </si>
  <si>
    <t>8154420</t>
  </si>
  <si>
    <t>PSR175x250+</t>
  </si>
  <si>
    <t>8154430</t>
  </si>
  <si>
    <t>PSR175x200+</t>
  </si>
  <si>
    <t>8154500</t>
  </si>
  <si>
    <t>PSR150x350+</t>
  </si>
  <si>
    <t>8154600</t>
  </si>
  <si>
    <t>PSR125x350+</t>
  </si>
  <si>
    <t>8154610</t>
  </si>
  <si>
    <t>PSR125x300+</t>
  </si>
  <si>
    <t>8154620</t>
  </si>
  <si>
    <t>PSR125x250+</t>
  </si>
  <si>
    <t>8154640</t>
  </si>
  <si>
    <t>PSR125x175+</t>
  </si>
  <si>
    <t>8154650</t>
  </si>
  <si>
    <t>PSR125x150+</t>
  </si>
  <si>
    <t>8154700</t>
  </si>
  <si>
    <t>PSR100x350+</t>
  </si>
  <si>
    <t>8154720</t>
  </si>
  <si>
    <t>PSR100x250+</t>
  </si>
  <si>
    <t>8154750</t>
  </si>
  <si>
    <t>PSR100x150+</t>
  </si>
  <si>
    <t>8154870</t>
  </si>
  <si>
    <t>PSR70x100+</t>
  </si>
  <si>
    <t>8200110</t>
  </si>
  <si>
    <t>SK-MOK</t>
  </si>
  <si>
    <t>8301100</t>
  </si>
  <si>
    <t>S4HD+</t>
  </si>
  <si>
    <t>8301120</t>
  </si>
  <si>
    <t>S3HD+</t>
  </si>
  <si>
    <t>8301140</t>
  </si>
  <si>
    <t>S2HD+</t>
  </si>
  <si>
    <t>8301150</t>
  </si>
  <si>
    <t>S1,5HD+</t>
  </si>
  <si>
    <t>8301160</t>
  </si>
  <si>
    <t>S1,25HD+</t>
  </si>
  <si>
    <t>8301170</t>
  </si>
  <si>
    <t>S1HD+</t>
  </si>
  <si>
    <t>8301180</t>
  </si>
  <si>
    <t>S0,75HD+</t>
  </si>
  <si>
    <t>8301300</t>
  </si>
  <si>
    <t>S4HDT+</t>
  </si>
  <si>
    <t>8301335</t>
  </si>
  <si>
    <t>S2,25HDT+</t>
  </si>
  <si>
    <t>8301345</t>
  </si>
  <si>
    <t>S1,75HDT+</t>
  </si>
  <si>
    <t>8301350</t>
  </si>
  <si>
    <t>S1,5HDT+</t>
  </si>
  <si>
    <t>8301360</t>
  </si>
  <si>
    <t>S1,25HDT+</t>
  </si>
  <si>
    <t>8301370</t>
  </si>
  <si>
    <t>S1HDT+</t>
  </si>
  <si>
    <t>8301380</t>
  </si>
  <si>
    <t>S0,75HDT+</t>
  </si>
  <si>
    <t>8406000</t>
  </si>
  <si>
    <t>TK200T</t>
  </si>
  <si>
    <t>8940300</t>
  </si>
  <si>
    <t>TR-X0.12</t>
  </si>
  <si>
    <t>8942070</t>
  </si>
  <si>
    <t>THR100</t>
  </si>
  <si>
    <t>8942280</t>
  </si>
  <si>
    <t>8943280</t>
  </si>
  <si>
    <t>THHRA100</t>
  </si>
  <si>
    <t>8960000</t>
  </si>
  <si>
    <t>HM-ALL</t>
  </si>
  <si>
    <t>8960100</t>
  </si>
  <si>
    <t>HM-MH</t>
  </si>
  <si>
    <t>8960200</t>
  </si>
  <si>
    <t>HM-BAS</t>
  </si>
  <si>
    <t>8960300</t>
  </si>
  <si>
    <t>HM-SFA</t>
  </si>
  <si>
    <t>8960410</t>
  </si>
  <si>
    <t>HM-VHK</t>
  </si>
  <si>
    <t>8960420</t>
  </si>
  <si>
    <t>HM-VHKB</t>
  </si>
  <si>
    <t>8960510</t>
  </si>
  <si>
    <t>HM-VHHV</t>
  </si>
  <si>
    <t>8960520</t>
  </si>
  <si>
    <t>HM-VHHH</t>
  </si>
  <si>
    <t>8960610</t>
  </si>
  <si>
    <t>HM-GRHL</t>
  </si>
  <si>
    <t>8960620</t>
  </si>
  <si>
    <t>HM-GRHR</t>
  </si>
  <si>
    <t>9391210</t>
  </si>
  <si>
    <t>GS-KP</t>
  </si>
  <si>
    <t>9391220</t>
  </si>
  <si>
    <t>GS-H</t>
  </si>
  <si>
    <t>9391225</t>
  </si>
  <si>
    <t>GS-H_A4</t>
  </si>
  <si>
    <t>9391230</t>
  </si>
  <si>
    <t>GS-K</t>
  </si>
  <si>
    <t>9391235</t>
  </si>
  <si>
    <t>GS-K_A4</t>
  </si>
  <si>
    <t>9570115</t>
  </si>
  <si>
    <t>SV60/380B-50L</t>
  </si>
  <si>
    <t>9570150</t>
  </si>
  <si>
    <t>SV60/330B-50L</t>
  </si>
  <si>
    <t>9571020</t>
  </si>
  <si>
    <t>SV100/330B</t>
  </si>
  <si>
    <t>9574024</t>
  </si>
  <si>
    <t>SV320/330B/40</t>
  </si>
  <si>
    <t>9574091</t>
  </si>
  <si>
    <t>SVFS/90</t>
  </si>
  <si>
    <t>9575010</t>
  </si>
  <si>
    <t>SV150/330B/36</t>
  </si>
  <si>
    <t>9901110</t>
  </si>
  <si>
    <t>HL60</t>
  </si>
  <si>
    <t>9901115</t>
  </si>
  <si>
    <t>HL55</t>
  </si>
  <si>
    <t>9901120</t>
  </si>
  <si>
    <t>HL50</t>
  </si>
  <si>
    <t>9901130</t>
  </si>
  <si>
    <t>HL40</t>
  </si>
  <si>
    <t>9901200</t>
  </si>
  <si>
    <t>HL-VS</t>
  </si>
  <si>
    <t>9901300</t>
  </si>
  <si>
    <t>HL-K</t>
  </si>
  <si>
    <t>9901400</t>
  </si>
  <si>
    <t>HL-VH-1,0</t>
  </si>
  <si>
    <t>9902010</t>
  </si>
  <si>
    <t>Universalskruv + 0,5 m justering</t>
  </si>
  <si>
    <t>US med ledad fotplatta +, 0,5 m justering</t>
  </si>
  <si>
    <t>Länkrullehjul Dia 200 mm med justerbar höjd</t>
  </si>
  <si>
    <t>Spira 4,00 m +</t>
  </si>
  <si>
    <t>Spira 3,00 m +</t>
  </si>
  <si>
    <t>Spira 2,00 m +</t>
  </si>
  <si>
    <t>Spira 1,50 m +</t>
  </si>
  <si>
    <t>Spira 1,00 m +</t>
  </si>
  <si>
    <t>Spira 0,50 m +</t>
  </si>
  <si>
    <t>Spira 2,00 m Trimmad topp +</t>
  </si>
  <si>
    <t>Spira 1,50 m Trimmad topp +</t>
  </si>
  <si>
    <t>Spira 1,00 m Trimmad topp +</t>
  </si>
  <si>
    <t>Spira 0,50 m Trimmad topp +</t>
  </si>
  <si>
    <t>Spira 2,75 m Halv kopp Distans (250 mm/cc) +</t>
  </si>
  <si>
    <t>Ram B=0,70 m H=2,0 m+</t>
  </si>
  <si>
    <t>Ram B=0,70 m H=1,5 m+</t>
  </si>
  <si>
    <t>Ram B=0,70 m H=1,0 m+</t>
  </si>
  <si>
    <t>Ram B=0,70 m H=0,5 m+</t>
  </si>
  <si>
    <t>HRA Startspira H = 1,5 m</t>
  </si>
  <si>
    <t>HRA Startspira H = 1,0 m</t>
  </si>
  <si>
    <t>HRA Startadapter (H = 0,5 m)</t>
  </si>
  <si>
    <t>HRA Startram H = 1,5 m</t>
  </si>
  <si>
    <t>HRA Startram H = 1,0 m</t>
  </si>
  <si>
    <t>HRA H-ram B=0,70 m H=2,0 m</t>
  </si>
  <si>
    <t>HRA Toppram B=0,70 m H=2,0 m (1,0 på insidan)</t>
  </si>
  <si>
    <t>HRA Sidoram B=0,70 m H=2,0 m - 1 vertikal med en horisontal</t>
  </si>
  <si>
    <t>HRA Räckesstötta H=1,0 m</t>
  </si>
  <si>
    <t>Ram B=1,00 m H=2,0 m +</t>
  </si>
  <si>
    <t>Ram B=1,00 m H=1,5 m +</t>
  </si>
  <si>
    <t>Ram B=1,00 m H=1,0 m +</t>
  </si>
  <si>
    <t>Ram B=1,00 m H=0,5 m +</t>
  </si>
  <si>
    <t>HRA Startram B=1,0 m, H = 1,5 m</t>
  </si>
  <si>
    <t>HRA Startram B=1,0 m, H = 1,0 m</t>
  </si>
  <si>
    <t>HRA H-ram B=1,0 m, H=2,0 m</t>
  </si>
  <si>
    <t>HRA Toppram B=1,0 m, H=2,0 m (1,0 m på insidan)</t>
  </si>
  <si>
    <t>HRA Sidoram B=1,0 m, H=2,0 m - 1 vertikal med en horisontal</t>
  </si>
  <si>
    <t>Spirkopplingsbult M16</t>
  </si>
  <si>
    <t>Spirkopplingsmutter M16</t>
  </si>
  <si>
    <t>Spirkoppling - hårnålssäkring</t>
  </si>
  <si>
    <t>Spira 0,50 m böjd till takskärm +</t>
  </si>
  <si>
    <t>Horisontal 3,5 m +</t>
  </si>
  <si>
    <t>Horisontal 3,00 m +</t>
  </si>
  <si>
    <t>Horisontal 2,50 m +</t>
  </si>
  <si>
    <t>Horisontal 2,00 m +</t>
  </si>
  <si>
    <t>Horisontal 1,75 m +</t>
  </si>
  <si>
    <t>Horisontal 1,50 m +</t>
  </si>
  <si>
    <t>Horisontal 1,25 m +</t>
  </si>
  <si>
    <t>Horisontal 1,00 m +</t>
  </si>
  <si>
    <t>Horisontal 0,70 m +</t>
  </si>
  <si>
    <t>Horisontal 0,5 m +</t>
  </si>
  <si>
    <t>Horisontal 1,10 m +</t>
  </si>
  <si>
    <t>Horisontal 0,90 m +</t>
  </si>
  <si>
    <t>Horisontal 0,75 m +</t>
  </si>
  <si>
    <t>Horisontal 0,55 m +</t>
  </si>
  <si>
    <t>Horisontal 0,45 m +</t>
  </si>
  <si>
    <t>Horisontal 0,35 m +</t>
  </si>
  <si>
    <t>Horisontal 0,30 m +</t>
  </si>
  <si>
    <t>Horisontal 0,25 m +</t>
  </si>
  <si>
    <t>Horisontal Teleskoperande 1,75 m - 2,80 m</t>
  </si>
  <si>
    <t>Horisontal Teleskoperande 1,25 m - 1,75 m</t>
  </si>
  <si>
    <t>Horisontalbalk 3,50 m +</t>
  </si>
  <si>
    <t>Horisontalbalk 3,00 m +</t>
  </si>
  <si>
    <t>Horisontalbalk 2,50 m +</t>
  </si>
  <si>
    <t>Horisontalbalk 2,00 m +</t>
  </si>
  <si>
    <t>Horisontalbalk 1,75 m +</t>
  </si>
  <si>
    <t>Horisontal bom 1,50 m +</t>
  </si>
  <si>
    <t>Horisontal bom 1,40 m +</t>
  </si>
  <si>
    <t>Horisontalbalk 1,25 m +</t>
  </si>
  <si>
    <t>Horisontalbalk 1,00 m +</t>
  </si>
  <si>
    <t>Lastbalk 3,50 m +</t>
  </si>
  <si>
    <t>Lastbalk 3,00 m +</t>
  </si>
  <si>
    <t>Lastbalk 2,50 m +</t>
  </si>
  <si>
    <t>Lastbalk 2,00 m +</t>
  </si>
  <si>
    <t>Lastbalk 1,75 m +</t>
  </si>
  <si>
    <t>Lastbalk 1,50 m +</t>
  </si>
  <si>
    <t>Lastbalk 1,25 m +</t>
  </si>
  <si>
    <t xml:space="preserve">Bult för koppling mellan fackverksbalk och fackverksbalkspira </t>
  </si>
  <si>
    <t>Mutter för koppling mellan fackverksbalk och fackverksbalkspira</t>
  </si>
  <si>
    <t>Konsol 0,70 m med kopp +</t>
  </si>
  <si>
    <t>Konsol 0,50 m med kopp +</t>
  </si>
  <si>
    <t>Konsol 0,60 m med Låg ändplatta +</t>
  </si>
  <si>
    <t>Konsol 0,45 m med Låg ändplatta +</t>
  </si>
  <si>
    <t>Konsol 0,30 m med Låg ändplatta +</t>
  </si>
  <si>
    <t>Konsol 0,20 m med Låg ändplatta +</t>
  </si>
  <si>
    <t>Konsol 0,10 m med Låg ändplatta +</t>
  </si>
  <si>
    <t>Konsol 0,40 m med Hög ändplatta +</t>
  </si>
  <si>
    <t>Konsol 0,20 m med Hög ändplatta +</t>
  </si>
  <si>
    <t>Universalkonsol 1,25 m med kopp +</t>
  </si>
  <si>
    <t>Universalkonsol 1,00 m med kopp +</t>
  </si>
  <si>
    <t>Universalkonsol 0,70 m med kopp +</t>
  </si>
  <si>
    <t>Universalkonsol 0,50 m med kopp +</t>
  </si>
  <si>
    <t>Universalkonsol 0,55 m med kopp +</t>
  </si>
  <si>
    <t>Universalkonsol 1,2 m låg ändplatta +</t>
  </si>
  <si>
    <t>Universalkonsol 0,9 m låg ändplatta +</t>
  </si>
  <si>
    <t>Universalkonsol 0,6 m låg ändplatta +</t>
  </si>
  <si>
    <t>Universalkonsol 0,45 m låg ändplatta +</t>
  </si>
  <si>
    <t>Universalkonsol 0,45 m hög ändplatta +</t>
  </si>
  <si>
    <t>Lastfördelningsbeslag KPAA</t>
  </si>
  <si>
    <t>KrokPlattform med Lucka Alu/Alu 3,00 x 0,6 m</t>
  </si>
  <si>
    <t>KrokPlattform med Lucka Alu/Alu 2,50 x 0,6 m</t>
  </si>
  <si>
    <t>KrokPlattform med Lucka Alu/Alu 2,00 x 0,6 m</t>
  </si>
  <si>
    <t>KrokPlattform med Lucka Alu/Alu 1,75 x 0,6 m</t>
  </si>
  <si>
    <t>KrokPlattform med Lucka Alu/Alu 1,50 x 0,6 m</t>
  </si>
  <si>
    <t>KrokPlattform med Lucka Alu/Alu 1,25 x 0,6 m</t>
  </si>
  <si>
    <t>Stege till KPAAL, 2.5 m</t>
  </si>
  <si>
    <t>Stege 2 m till KPAAL, KrokPlank med Lucka</t>
  </si>
  <si>
    <t>Stege Förlängare till KPAAL</t>
  </si>
  <si>
    <t>Aluminiumtrappa Mark 1,75 m</t>
  </si>
  <si>
    <t>Aluminiumtrappa Mark 1,50 m</t>
  </si>
  <si>
    <t>Aluminiumtrappa Mark 1,25 m</t>
  </si>
  <si>
    <t>Aluminiumtrappa Mark 1,00 m</t>
  </si>
  <si>
    <t>Aluminiumtrappa Mark 0,75 m</t>
  </si>
  <si>
    <t>Aluminiumtrappa Mark 0,50 m</t>
  </si>
  <si>
    <t>Aluminiumtrappa Mark 0,25 m</t>
  </si>
  <si>
    <t>Innerräcke till Trappa</t>
  </si>
  <si>
    <t>Trappräcke 2,50 m x 2,0 m för (släta) rör</t>
  </si>
  <si>
    <t>Trappräcke mark för marktrappor 1,25 - 1,75 m</t>
  </si>
  <si>
    <t>Trappräcke mark för marktrappor 0,50 - 1,00 m</t>
  </si>
  <si>
    <t>Väggfäste 2-delat atlas väggdel</t>
  </si>
  <si>
    <t>Ställningskoppling +8 Fast ø 49 mm gripvidd 23 mm</t>
  </si>
  <si>
    <t>Ställningskoppling +8 Variabel ø 49 mm gripvidd 23 mm</t>
  </si>
  <si>
    <t xml:space="preserve">Diagonalstag + H=2,5; L=3,50 m </t>
  </si>
  <si>
    <t>Diagonalstag + H=2,5; L=3,00 m</t>
  </si>
  <si>
    <t>Diagonalstag + H=2,5; L=2,50 m</t>
  </si>
  <si>
    <t>Diagonalstag + H=2,5; L=2,00 m</t>
  </si>
  <si>
    <t>Diagonalstag + H=2,5; L=1,75 m</t>
  </si>
  <si>
    <t>Diagonalstag + H=2,5; L=1,50 m</t>
  </si>
  <si>
    <t>Diagonalstag + H=2,5; L=1,25 m</t>
  </si>
  <si>
    <t>Diagonalstag + H=2,5; L=1,00 m</t>
  </si>
  <si>
    <t>Diagonalstag + H=2,5; L=0,70 m</t>
  </si>
  <si>
    <t>Diagonalstag + H=2,0; L=3,50 m</t>
  </si>
  <si>
    <t xml:space="preserve">Diagonalstag + H=2,0; L=3,00 m </t>
  </si>
  <si>
    <t>Diagonalstag + H=2,0; L=2,50 m</t>
  </si>
  <si>
    <t>Diagonalstag + H=2,0; L=2,00 m</t>
  </si>
  <si>
    <t xml:space="preserve">Diagonalstag + H=2,0; L=1,75 m </t>
  </si>
  <si>
    <t xml:space="preserve">Diagonalstag + H=2,0; L=1,50 m </t>
  </si>
  <si>
    <t xml:space="preserve">Diagonalstag + H=2,0; L=1,25 m </t>
  </si>
  <si>
    <t xml:space="preserve">Diagonalstag + H=2,0; L=1,00 m </t>
  </si>
  <si>
    <t xml:space="preserve">Diagonalstag + H=2,0; L=0,70 m </t>
  </si>
  <si>
    <t xml:space="preserve">Diagonalstag + H=1,5; L=3,50 m </t>
  </si>
  <si>
    <t xml:space="preserve">Diagonalstag + H=1,5; L=3,00 m </t>
  </si>
  <si>
    <t xml:space="preserve">Diagonalstag + H=1,5; L=2,50 m </t>
  </si>
  <si>
    <t xml:space="preserve">Diagonalstag + H=1,5; L=2,00 m </t>
  </si>
  <si>
    <t xml:space="preserve">Diagonalstag + H=1,5; L=1,75 m </t>
  </si>
  <si>
    <t xml:space="preserve">Diagonalstag + H=1,5; L=1,50 m </t>
  </si>
  <si>
    <t xml:space="preserve">Diagonalstag + H=1,5; L=1,25 m </t>
  </si>
  <si>
    <t xml:space="preserve">Diagonalstag + H=1,5; L=1,00 m </t>
  </si>
  <si>
    <t xml:space="preserve">Diagonalstag + H=1,5; L=0,70 m </t>
  </si>
  <si>
    <t xml:space="preserve">Diagonalstag + H=1,0; L=3,50 m </t>
  </si>
  <si>
    <t xml:space="preserve">Diagonalstag + H=1,0; L=3,00 m </t>
  </si>
  <si>
    <t xml:space="preserve">Diagonalstag + H=1,0; L=2,50 m </t>
  </si>
  <si>
    <t xml:space="preserve">Diagonalstag + H=1,0; L=2,00 m </t>
  </si>
  <si>
    <t xml:space="preserve">Diagonalstag + H=1,0; L=1,75 m </t>
  </si>
  <si>
    <t xml:space="preserve">Diagonalstag + H=1,0; L=1,50 m </t>
  </si>
  <si>
    <t xml:space="preserve">Diagonalstag + H=1,0; L=1,25 m </t>
  </si>
  <si>
    <t xml:space="preserve">Diagonalstag + H=1,0; L=1,00 m </t>
  </si>
  <si>
    <t xml:space="preserve">Diagonalstag + H=1,0; L=0,70 m </t>
  </si>
  <si>
    <t>Planstag Kvadratiska Fack + B=3,50 m; L=3,50 m</t>
  </si>
  <si>
    <t>Planstag Kvadratiska Fack + B=1,00 m; L=1,00 m</t>
  </si>
  <si>
    <t>Planstag Kvadratiska Fack + B=3,00 m; L=3,00 m</t>
  </si>
  <si>
    <t>Planstag Kvadratiska Fack + B=2,50 m; L=2,50 m</t>
  </si>
  <si>
    <t>Planstag Kvadratiska Fack + B=2,00 m; L=2,00 m</t>
  </si>
  <si>
    <t>Planstag Kvadratiska Fack + B=1,75 m; L=1,75 m</t>
  </si>
  <si>
    <t>Planstag Kvadratiska Fack + B=1,5 m; L=1,5 m</t>
  </si>
  <si>
    <t>Planstag Kvadratiska Fack + B=1,25 m; L=1,25 m</t>
  </si>
  <si>
    <t>Planstag Kvadratiska Fack + B=0,70 m; L=0,70 m</t>
  </si>
  <si>
    <t>Planstag Kvadratiska Fack + B=0,50 m; L=0,50 m</t>
  </si>
  <si>
    <t>Planstag Rektangulära Fack + B=3,00 m; L=3,50 m</t>
  </si>
  <si>
    <t>Planstag Rektangulära Fack + B=2,50 m; L=3,50 m</t>
  </si>
  <si>
    <t>Planstag Rektangulära Fack + B=2,50 m; L=3,00 m</t>
  </si>
  <si>
    <t>Planstag Rektangulära Fack + B=2,00 m; L=3,50 m</t>
  </si>
  <si>
    <t>Planstag Rektangulära Fack + B=2,00 m; L=3,00 m</t>
  </si>
  <si>
    <t>Planstag Rektangulära Fack + B=2,00 m; L=2,50 m</t>
  </si>
  <si>
    <t>Planstag Rektangulära Fack + B=1,75 m; L=3,50 m</t>
  </si>
  <si>
    <t>Planstag Rektangulära Fack + B=1,75 m; L=3,00 m</t>
  </si>
  <si>
    <t>Planstag Rektangulära Fack + B=1,75 m; L=2,50 m</t>
  </si>
  <si>
    <t>Planstag Rektangulära Fack + B=1,75 m; L=2,00 m</t>
  </si>
  <si>
    <t>Planstag Rektangulära Fack + B=1,25 m; L=3,50 m</t>
  </si>
  <si>
    <t>Planstag Rektangulära Fack + B=1,25 m; L=3,00 m</t>
  </si>
  <si>
    <t>Planstag Rektangulära Fack + B=1,25 m; L=2,50 m</t>
  </si>
  <si>
    <t>Planstag Rektangulära Fack + B=1,25 m; L=1,75 m</t>
  </si>
  <si>
    <t>Planstag Rektangulära Fack + B=1,25 m; L=1,50 m</t>
  </si>
  <si>
    <t>Planstag Rektangulära Fack + B=1,00 m; L=3,50 m</t>
  </si>
  <si>
    <t>Planstag Rektangulära Fack + B=1,00 m; L=2,50 m</t>
  </si>
  <si>
    <t>Planstag Rektangulära Fack + B=1,00 m; L=1,50 m</t>
  </si>
  <si>
    <t>Planstag Rektangulära Fack + B=0,70 m; L=1,00 m</t>
  </si>
  <si>
    <t>Ok för mastkonstruktioner (används med betongvikt)</t>
  </si>
  <si>
    <t>Spira 4,00 m Halv kopp Distans (15 koppar)+</t>
  </si>
  <si>
    <t>Spira 3,00 m Halv kopp Distans (11 koppar)+</t>
  </si>
  <si>
    <t>Spira 2,00 m Halv kopp Distans (7 koppar)+</t>
  </si>
  <si>
    <t>Spira 1,5 m Halv kopp Distans (5 koppar)+</t>
  </si>
  <si>
    <t>Spira 1,25 m Halv kopp Distans (4 koppar)+</t>
  </si>
  <si>
    <t>Spira 1,00 m Halv kopp Distans (3 koppar)+</t>
  </si>
  <si>
    <t>Spira 0,75 m Halv kopp Distans (2 koppar)+</t>
  </si>
  <si>
    <t>Spira 4,0 m Halv kopp Distans Tr (15 kopp)+</t>
  </si>
  <si>
    <t>Spira 2,25 m Halv kopp Distans Tr (8 kopp)+</t>
  </si>
  <si>
    <t>Spira 1,75 m Halv kopp Distans Tr (6 kopp)+</t>
  </si>
  <si>
    <t>Spira 1,5 m Halv kopp Distans Tr (5 kopp)+</t>
  </si>
  <si>
    <t>Spira 1,25 m Halv kopp Distans Tr (4 kopp)+</t>
  </si>
  <si>
    <t>Spira 1,0 m Halv kopp Distans Tr (3 kopp)+</t>
  </si>
  <si>
    <t>Spira 0,75 m Halv kopp Distans Trimmad (2 koppar)+</t>
  </si>
  <si>
    <t>Toppklyka för träbalkar 80 mm x 200 mm</t>
  </si>
  <si>
    <t>Förlängning av  Transporthäck</t>
  </si>
  <si>
    <t>Transporthäck ram R100</t>
  </si>
  <si>
    <t>Transporthäck HRA70</t>
  </si>
  <si>
    <t>Transporthäck HRA100</t>
  </si>
  <si>
    <t>HiMount med sidledes flyttadapter och alla materialhållare</t>
  </si>
  <si>
    <t>HiMount, BASversion med alla materialhållare</t>
  </si>
  <si>
    <t>HiMount, BASversion utan adaptrar</t>
  </si>
  <si>
    <t>HiMount Vertikal/Horisontal Korg</t>
  </si>
  <si>
    <t>HiMount Vertikal/Horisontal Korg Bultvred</t>
  </si>
  <si>
    <t>HiMount Vertikal/Horisontal Hållare Vänster</t>
  </si>
  <si>
    <t>HiMount Vertikal/Horisontal Hållare Höger</t>
  </si>
  <si>
    <t>HiMount Gitterräcke Hållare Vänster</t>
  </si>
  <si>
    <t>HiMount Gitterräcke Hållare Höger</t>
  </si>
  <si>
    <t xml:space="preserve">Grönskylt kombipack  </t>
  </si>
  <si>
    <t xml:space="preserve">Grönskylt hållare </t>
  </si>
  <si>
    <t>Grönskylt hållare A4</t>
  </si>
  <si>
    <t xml:space="preserve">Grönskylt kort </t>
  </si>
  <si>
    <t>Grönskylt kort A4</t>
  </si>
  <si>
    <t>Ställningsväv 60 g/m2 B=3,8 m L=100 m dubbelvikt</t>
  </si>
  <si>
    <t>Ställningsväv 60 g/m2 B=3,8 m L=50 m dubbelvikt</t>
  </si>
  <si>
    <t>Ställningsväv 60 g/m2 B=3,3 m L=100 m dubbelvikt</t>
  </si>
  <si>
    <t>Ställningsväv 60 g/m2 B=3,3 m L=50 m dubbelvikt</t>
  </si>
  <si>
    <t>Ställningsväv 100 g/m2 B=3,8 m L=72 m slät</t>
  </si>
  <si>
    <t>Ställningsväv 180 g/m2  B=3,3 m  L=36 m naturfärgad, armerad</t>
  </si>
  <si>
    <t xml:space="preserve">Ställningsväv 180 g/m2  B=3,2 m L=30 m naturfärgad, armerad </t>
  </si>
  <si>
    <t>Ställningsväv 320 g/m2  B=3,3 m  L=40 m naturfärgad, armerad</t>
  </si>
  <si>
    <t xml:space="preserve">Fäststroppar vita ställningsväv / 90 stk </t>
  </si>
  <si>
    <t>Ställningsväv 150 g/m2  B=3,3 m  L=36 m naturfärgad, armerad</t>
  </si>
  <si>
    <t>Tumac Nockspel</t>
  </si>
  <si>
    <t xml:space="preserve">Hisslina komplett 16 mm 60 meter     </t>
  </si>
  <si>
    <t>Hisslina komplett 16 mm 55 meter</t>
  </si>
  <si>
    <t>Hisslina komplett 16 mm 50 meter</t>
  </si>
  <si>
    <t>Hisslina komplett 16 mm 40 meter</t>
  </si>
  <si>
    <t>Hisslina - vajersling</t>
  </si>
  <si>
    <t>Hisslina Krok</t>
  </si>
  <si>
    <t>Hisslina - vajer med hake 1,0 m</t>
  </si>
  <si>
    <t xml:space="preserve">Hylsnyckel Ø 49 mm pressat stål  </t>
  </si>
  <si>
    <t xml:space="preserve">Hylsnyckel Ø 49 mm massivt stål  </t>
  </si>
  <si>
    <t>SPIROR MED TRIMMAD TOPP +</t>
  </si>
  <si>
    <t>SPIROR +</t>
  </si>
  <si>
    <t>SPIROR SPECIAL +</t>
  </si>
  <si>
    <t>H-RAMAR I ALUMINIUM B=0,70</t>
  </si>
  <si>
    <t>H-RAMAR I ALUMINIUM B=1,00</t>
  </si>
  <si>
    <t>RAMAR + B=0,70</t>
  </si>
  <si>
    <t>RAMAR + B=1,00</t>
  </si>
  <si>
    <t>Horisontal 1,40 m +</t>
  </si>
  <si>
    <t>HORISONTALER SPECIAL +</t>
  </si>
  <si>
    <t>KONSOLER +</t>
  </si>
  <si>
    <t>UNIVERSALKONSOLER +</t>
  </si>
  <si>
    <t>PLATTFORMAR - UPPGÅNGS TILLBEHÖR</t>
  </si>
  <si>
    <t>ATLASFÄSTE</t>
  </si>
  <si>
    <t>STÄLLNINGSKOPPLINGAR</t>
  </si>
  <si>
    <t>PLANSTAG KVADRATISKA FACK +</t>
  </si>
  <si>
    <t>PLANSTAG REKTANGULÄRA FACK +</t>
  </si>
  <si>
    <t>Planstag Rektangulära Fack + B=1,50 m; L=3,50 m</t>
  </si>
  <si>
    <t>Vertikalprofil för skyltfastsättning</t>
  </si>
  <si>
    <t>SPIROR HALV KOPPDISTANS (250 mm/cc) +</t>
  </si>
  <si>
    <t>SPIROR TRIMMADE HALV KOPPDISTANS (250 mm/cc) +</t>
  </si>
  <si>
    <t>XK5V</t>
  </si>
  <si>
    <t>Extra Kopp 5-Vägs (upp till 5 komponenter)</t>
  </si>
  <si>
    <t>Spirkopplingsbult, mutter och hårnålssäkring</t>
  </si>
  <si>
    <t>HORISONTALER TELESKOP</t>
  </si>
  <si>
    <t>FVBS1-250+</t>
  </si>
  <si>
    <t>Fackverksbalk l=2,50m, H=1,00m +</t>
  </si>
  <si>
    <t>Fackverksbalksspira 1,50m m avsl kopplingar +</t>
  </si>
  <si>
    <t>SPIROR TILL FACKVERKSBALKAR STÅL H=1,00m +</t>
  </si>
  <si>
    <t>FACKVERKSBALKAR STÅL H=1,00m+</t>
  </si>
  <si>
    <t>Fackverksbalksspira 1,50m m mellankopplingar +</t>
  </si>
  <si>
    <t>FVBS1-1,5A+</t>
  </si>
  <si>
    <t>FVBS1-1,5M+</t>
  </si>
  <si>
    <t>SPIROR TILL FACKVERKSBALKAR STÅL H=1,00m +, TRIMMAD TOPP</t>
  </si>
  <si>
    <t>Fackverksbalksspira 1,50m m avsl kopplingar Trimmad +</t>
  </si>
  <si>
    <t>Fackverksbalksspira 1,50m m mellankopplingar Trimmad +</t>
  </si>
  <si>
    <t>FVBS1-1,5AT+</t>
  </si>
  <si>
    <t>FVBS1-1,5MT+</t>
  </si>
  <si>
    <t>HORISONTAL TILL HORISONTALBESLAG</t>
  </si>
  <si>
    <t>Horisontal till Horisontalbeslag</t>
  </si>
  <si>
    <t>ABM05-300</t>
  </si>
  <si>
    <t>ABM05-250</t>
  </si>
  <si>
    <t>ABM05-200</t>
  </si>
  <si>
    <t>ABM05-150</t>
  </si>
  <si>
    <t>ABM05-100</t>
  </si>
  <si>
    <t>ABM05-050</t>
  </si>
  <si>
    <t>AB05-BS</t>
  </si>
  <si>
    <t>BSAS05-S25</t>
  </si>
  <si>
    <t>ABS05-BST</t>
  </si>
  <si>
    <t>ALUMINIUMBALKMODULER HÖJD 0,5M</t>
  </si>
  <si>
    <t>Alubalk-300</t>
  </si>
  <si>
    <t>Alubalk-250</t>
  </si>
  <si>
    <t>Alubalk-200</t>
  </si>
  <si>
    <t>Alubalk-150</t>
  </si>
  <si>
    <t>Alubalk-100</t>
  </si>
  <si>
    <t>Alubalk-050</t>
  </si>
  <si>
    <t>Balkskarv dubbel, Alu/stål</t>
  </si>
  <si>
    <t>Balkskarv Dubbel Trimmad, Alu/stål</t>
  </si>
  <si>
    <t>Balkskarv Dubbel+0,25m,Alu/stål</t>
  </si>
  <si>
    <t>Balkskarv Dubbel Trimmad+0,25m,Alu/stål</t>
  </si>
  <si>
    <t>Aluminiumbalkmoduler höjd 1,0m</t>
  </si>
  <si>
    <t>Alukalkar-300</t>
  </si>
  <si>
    <t>Alubalkar-250</t>
  </si>
  <si>
    <t>Alubalkar-200</t>
  </si>
  <si>
    <t>Alubalkar-150</t>
  </si>
  <si>
    <t>Alubalkar-100</t>
  </si>
  <si>
    <t>Alubalkar-0,5</t>
  </si>
  <si>
    <t>ABM10-300</t>
  </si>
  <si>
    <t>ABM10-250</t>
  </si>
  <si>
    <t>ABM10-200</t>
  </si>
  <si>
    <t>ABM10-150</t>
  </si>
  <si>
    <t>ABM10-100</t>
  </si>
  <si>
    <t>ABM10-0,5</t>
  </si>
  <si>
    <t>Balkskarv Botten, Alu/stål</t>
  </si>
  <si>
    <t>ABM10-BSB</t>
  </si>
  <si>
    <t>Balkskarv Botten +25m +0,25m Alu/stål</t>
  </si>
  <si>
    <t>ABM10-BSB25</t>
  </si>
  <si>
    <t>Aluminiumbalk Killås Beslag, stål</t>
  </si>
  <si>
    <t>ABM-KLB</t>
  </si>
  <si>
    <t>ABM-HB</t>
  </si>
  <si>
    <t>Aluminiumbalk Hylsbeslag, stål</t>
  </si>
  <si>
    <t>ABM-GRH</t>
  </si>
  <si>
    <t>Aluminiumbalk Gitterräcke Horisontalbeslag</t>
  </si>
  <si>
    <t>Aluminiumbalk Kopplingsprint</t>
  </si>
  <si>
    <t>ABM-KSM12</t>
  </si>
  <si>
    <t>Aluminiumbalk Snabbbult M12</t>
  </si>
  <si>
    <t>ABM-SBM12</t>
  </si>
  <si>
    <t>BSAS05-T25</t>
  </si>
  <si>
    <t>Ledstrålkastare</t>
  </si>
  <si>
    <t>SK-LED</t>
  </si>
  <si>
    <t>Kabel till skylställ</t>
  </si>
  <si>
    <t>SK-KABEL</t>
  </si>
  <si>
    <t>Gitterräcke Teleskop</t>
  </si>
  <si>
    <t>GRT 175-280</t>
  </si>
  <si>
    <t>GRT 125-175</t>
  </si>
  <si>
    <t>INVENTERING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</si>
</sst>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0.0"/>
    <numFmt numFmtId="166" formatCode="#,##0.0"/>
    <numFmt numFmtId="167" formatCode="[$-F800]dddd\,\ mmmm\ dd\,\ 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color indexed="18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u/>
      <sz val="12"/>
      <color indexed="12"/>
      <name val="Arial"/>
      <family val="2"/>
    </font>
    <font>
      <b/>
      <i/>
      <sz val="10"/>
      <color indexed="18"/>
      <name val="MS Reference Sans Serif"/>
      <family val="2"/>
    </font>
    <font>
      <b/>
      <i/>
      <sz val="10"/>
      <color rgb="FF002060"/>
      <name val="MS Reference Sans Serif"/>
      <family val="2"/>
    </font>
    <font>
      <b/>
      <i/>
      <sz val="10"/>
      <name val="MS Reference Sans Serif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0" xfId="0" applyFill="1" applyProtection="1"/>
    <xf numFmtId="9" fontId="0" fillId="0" borderId="0" xfId="0" applyNumberFormat="1"/>
    <xf numFmtId="0" fontId="6" fillId="2" borderId="1" xfId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2" fontId="0" fillId="2" borderId="1" xfId="0" applyNumberFormat="1" applyFill="1" applyBorder="1" applyProtection="1"/>
    <xf numFmtId="0" fontId="6" fillId="2" borderId="0" xfId="1" applyFill="1" applyBorder="1" applyAlignment="1" applyProtection="1">
      <alignment horizontal="left"/>
    </xf>
    <xf numFmtId="2" fontId="0" fillId="2" borderId="0" xfId="0" applyNumberForma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0" fillId="3" borderId="0" xfId="0" applyFill="1"/>
    <xf numFmtId="0" fontId="0" fillId="4" borderId="0" xfId="0" applyFill="1"/>
    <xf numFmtId="0" fontId="3" fillId="4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 wrapText="1"/>
    </xf>
    <xf numFmtId="0" fontId="0" fillId="4" borderId="0" xfId="0" applyFill="1" applyAlignment="1">
      <alignment horizontal="center"/>
    </xf>
    <xf numFmtId="0" fontId="5" fillId="4" borderId="0" xfId="0" applyFont="1" applyFill="1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  <protection hidden="1"/>
    </xf>
    <xf numFmtId="1" fontId="5" fillId="2" borderId="0" xfId="0" applyNumberFormat="1" applyFont="1" applyFill="1" applyAlignment="1">
      <alignment horizontal="left"/>
    </xf>
    <xf numFmtId="0" fontId="9" fillId="0" borderId="0" xfId="2" applyFo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3" applyFont="1" applyProtection="1">
      <protection hidden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7" fillId="0" borderId="0" xfId="0" applyFont="1" applyAlignment="1" applyProtection="1">
      <alignment vertical="center"/>
      <protection hidden="1"/>
    </xf>
    <xf numFmtId="1" fontId="10" fillId="3" borderId="0" xfId="0" applyNumberFormat="1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right"/>
      <protection hidden="1"/>
    </xf>
    <xf numFmtId="9" fontId="11" fillId="0" borderId="1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Protection="1">
      <protection hidden="1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left" textRotation="90"/>
    </xf>
    <xf numFmtId="1" fontId="11" fillId="3" borderId="0" xfId="0" applyNumberFormat="1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right"/>
    </xf>
    <xf numFmtId="9" fontId="11" fillId="3" borderId="0" xfId="0" applyNumberFormat="1" applyFont="1" applyFill="1" applyBorder="1" applyProtection="1"/>
    <xf numFmtId="0" fontId="11" fillId="3" borderId="0" xfId="0" applyFont="1" applyFill="1" applyProtection="1"/>
    <xf numFmtId="0" fontId="11" fillId="3" borderId="0" xfId="0" applyFont="1" applyFill="1" applyBorder="1" applyProtection="1"/>
    <xf numFmtId="1" fontId="11" fillId="0" borderId="0" xfId="0" applyNumberFormat="1" applyFont="1" applyAlignment="1">
      <alignment horizontal="left"/>
    </xf>
    <xf numFmtId="0" fontId="12" fillId="2" borderId="0" xfId="0" applyFont="1" applyFill="1" applyProtection="1"/>
    <xf numFmtId="0" fontId="10" fillId="2" borderId="0" xfId="0" applyFont="1" applyFill="1" applyBorder="1" applyAlignment="1" applyProtection="1">
      <alignment horizontal="right"/>
      <protection hidden="1"/>
    </xf>
    <xf numFmtId="9" fontId="10" fillId="2" borderId="0" xfId="4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right"/>
    </xf>
    <xf numFmtId="1" fontId="10" fillId="2" borderId="0" xfId="0" applyNumberFormat="1" applyFont="1" applyFill="1" applyBorder="1" applyAlignment="1" applyProtection="1">
      <alignment horizontal="left"/>
      <protection hidden="1"/>
    </xf>
    <xf numFmtId="0" fontId="10" fillId="2" borderId="1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center"/>
      <protection hidden="1"/>
    </xf>
    <xf numFmtId="1" fontId="10" fillId="2" borderId="1" xfId="0" applyNumberFormat="1" applyFont="1" applyFill="1" applyBorder="1" applyAlignment="1" applyProtection="1">
      <alignment horizontal="left"/>
      <protection hidden="1"/>
    </xf>
    <xf numFmtId="16" fontId="10" fillId="2" borderId="1" xfId="0" applyNumberFormat="1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right"/>
      <protection hidden="1"/>
    </xf>
    <xf numFmtId="14" fontId="10" fillId="2" borderId="2" xfId="0" applyNumberFormat="1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right"/>
    </xf>
    <xf numFmtId="14" fontId="10" fillId="2" borderId="1" xfId="0" applyNumberFormat="1" applyFont="1" applyFill="1" applyBorder="1" applyAlignment="1" applyProtection="1">
      <alignment horizontal="left"/>
      <protection locked="0"/>
    </xf>
    <xf numFmtId="167" fontId="10" fillId="2" borderId="1" xfId="0" applyNumberFormat="1" applyFont="1" applyFill="1" applyBorder="1" applyAlignment="1" applyProtection="1">
      <alignment horizontal="left"/>
      <protection locked="0"/>
    </xf>
    <xf numFmtId="166" fontId="11" fillId="2" borderId="1" xfId="0" applyNumberFormat="1" applyFont="1" applyFill="1" applyBorder="1" applyProtection="1">
      <protection hidden="1"/>
    </xf>
    <xf numFmtId="0" fontId="11" fillId="2" borderId="1" xfId="0" applyFont="1" applyFill="1" applyBorder="1" applyProtection="1">
      <protection hidden="1"/>
    </xf>
    <xf numFmtId="4" fontId="11" fillId="2" borderId="1" xfId="0" applyNumberFormat="1" applyFont="1" applyFill="1" applyBorder="1" applyProtection="1">
      <protection hidden="1"/>
    </xf>
    <xf numFmtId="2" fontId="11" fillId="0" borderId="1" xfId="0" applyNumberFormat="1" applyFont="1" applyBorder="1" applyProtection="1">
      <protection hidden="1"/>
    </xf>
    <xf numFmtId="2" fontId="11" fillId="3" borderId="0" xfId="0" applyNumberFormat="1" applyFont="1" applyFill="1" applyBorder="1"/>
    <xf numFmtId="0" fontId="10" fillId="2" borderId="0" xfId="0" applyFont="1" applyFill="1" applyBorder="1" applyProtection="1">
      <protection hidden="1"/>
    </xf>
    <xf numFmtId="14" fontId="10" fillId="2" borderId="0" xfId="0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0" fillId="2" borderId="5" xfId="0" applyNumberFormat="1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2" fontId="10" fillId="2" borderId="0" xfId="0" applyNumberFormat="1" applyFont="1" applyFill="1" applyAlignment="1" applyProtection="1">
      <alignment horizontal="right"/>
      <protection hidden="1"/>
    </xf>
    <xf numFmtId="1" fontId="11" fillId="2" borderId="0" xfId="0" applyNumberFormat="1" applyFont="1" applyFill="1" applyAlignment="1" applyProtection="1">
      <alignment horizontal="left"/>
      <protection hidden="1"/>
    </xf>
    <xf numFmtId="0" fontId="11" fillId="2" borderId="0" xfId="0" applyFont="1" applyFill="1" applyProtection="1">
      <protection hidden="1"/>
    </xf>
    <xf numFmtId="0" fontId="11" fillId="3" borderId="0" xfId="0" applyFont="1" applyFill="1"/>
    <xf numFmtId="1" fontId="11" fillId="3" borderId="0" xfId="0" applyNumberFormat="1" applyFont="1" applyFill="1" applyAlignment="1">
      <alignment horizontal="left"/>
    </xf>
    <xf numFmtId="1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3" xfId="0" applyFont="1" applyBorder="1"/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165" fontId="2" fillId="0" borderId="0" xfId="0" applyNumberFormat="1" applyFont="1" applyProtection="1"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Protection="1">
      <protection hidden="1"/>
    </xf>
    <xf numFmtId="2" fontId="2" fillId="3" borderId="0" xfId="0" applyNumberFormat="1" applyFont="1" applyFill="1"/>
    <xf numFmtId="0" fontId="2" fillId="0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/>
    <xf numFmtId="0" fontId="2" fillId="0" borderId="0" xfId="0" applyFont="1"/>
    <xf numFmtId="0" fontId="2" fillId="2" borderId="0" xfId="0" applyFont="1" applyFill="1"/>
    <xf numFmtId="0" fontId="14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49" fontId="2" fillId="0" borderId="0" xfId="0" applyNumberFormat="1" applyFont="1"/>
    <xf numFmtId="0" fontId="2" fillId="0" borderId="0" xfId="0" applyNumberFormat="1" applyFont="1"/>
    <xf numFmtId="0" fontId="2" fillId="0" borderId="0" xfId="0" applyFont="1" applyBorder="1"/>
    <xf numFmtId="0" fontId="2" fillId="3" borderId="0" xfId="0" applyFont="1" applyFill="1"/>
    <xf numFmtId="0" fontId="2" fillId="0" borderId="4" xfId="0" applyFont="1" applyBorder="1" applyProtection="1">
      <protection hidden="1"/>
    </xf>
    <xf numFmtId="0" fontId="2" fillId="5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hidden="1"/>
    </xf>
    <xf numFmtId="165" fontId="2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" fillId="3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" fontId="2" fillId="0" borderId="0" xfId="0" quotePrefix="1" applyNumberFormat="1" applyFont="1" applyAlignment="1" applyProtection="1">
      <alignment horizontal="left"/>
      <protection hidden="1"/>
    </xf>
    <xf numFmtId="0" fontId="2" fillId="0" borderId="4" xfId="0" applyFont="1" applyBorder="1"/>
    <xf numFmtId="165" fontId="2" fillId="0" borderId="3" xfId="0" applyNumberFormat="1" applyFont="1" applyBorder="1" applyProtection="1">
      <protection hidden="1"/>
    </xf>
    <xf numFmtId="0" fontId="2" fillId="0" borderId="3" xfId="0" applyFont="1" applyBorder="1" applyAlignment="1">
      <alignment vertical="center"/>
    </xf>
    <xf numFmtId="165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5" borderId="0" xfId="0" applyFont="1" applyFill="1" applyAlignment="1">
      <alignment horizontal="center"/>
    </xf>
    <xf numFmtId="0" fontId="2" fillId="0" borderId="4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2" fontId="2" fillId="0" borderId="0" xfId="0" applyNumberFormat="1" applyFont="1" applyAlignment="1" applyProtection="1">
      <alignment horizontal="right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2" fontId="2" fillId="3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left"/>
    </xf>
    <xf numFmtId="0" fontId="2" fillId="0" borderId="4" xfId="0" applyFont="1" applyFill="1" applyBorder="1" applyProtection="1">
      <protection hidden="1"/>
    </xf>
    <xf numFmtId="165" fontId="2" fillId="0" borderId="0" xfId="0" applyNumberFormat="1" applyFont="1" applyFill="1" applyBorder="1" applyProtection="1">
      <protection hidden="1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14" fontId="13" fillId="0" borderId="1" xfId="1" applyNumberFormat="1" applyFont="1" applyBorder="1" applyAlignment="1" applyProtection="1">
      <alignment horizontal="left"/>
      <protection locked="0"/>
    </xf>
    <xf numFmtId="0" fontId="13" fillId="0" borderId="1" xfId="1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right"/>
      <protection hidden="1"/>
    </xf>
    <xf numFmtId="0" fontId="11" fillId="3" borderId="0" xfId="0" applyFont="1" applyFill="1" applyBorder="1" applyAlignment="1" applyProtection="1">
      <alignment horizontal="left" textRotation="90"/>
      <protection hidden="1"/>
    </xf>
    <xf numFmtId="9" fontId="10" fillId="2" borderId="1" xfId="0" applyNumberFormat="1" applyFont="1" applyFill="1" applyBorder="1" applyAlignment="1" applyProtection="1">
      <alignment horizontal="left"/>
      <protection locked="0"/>
    </xf>
    <xf numFmtId="14" fontId="10" fillId="2" borderId="1" xfId="0" applyNumberFormat="1" applyFont="1" applyFill="1" applyBorder="1" applyAlignment="1" applyProtection="1">
      <alignment horizontal="left"/>
      <protection locked="0"/>
    </xf>
  </cellXfs>
  <cellStyles count="11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0" xr:uid="{00000000-0005-0000-0000-000004000000}"/>
    <cellStyle name="Procent" xfId="4" builtinId="5"/>
    <cellStyle name="Procent 2" xfId="5" xr:uid="{00000000-0005-0000-0000-000006000000}"/>
    <cellStyle name="Tusental 2" xfId="6" xr:uid="{00000000-0005-0000-0000-000007000000}"/>
    <cellStyle name="Tusental 2 2" xfId="7" xr:uid="{00000000-0005-0000-0000-000008000000}"/>
    <cellStyle name="Valuta 2" xfId="8" xr:uid="{00000000-0005-0000-0000-000009000000}"/>
    <cellStyle name="Valuta 2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Q626"/>
  <sheetViews>
    <sheetView tabSelected="1" zoomScaleNormal="100" workbookViewId="0">
      <pane ySplit="8" topLeftCell="A450" activePane="bottomLeft" state="frozen"/>
      <selection pane="bottomLeft" activeCell="E3" sqref="E3:I3"/>
    </sheetView>
  </sheetViews>
  <sheetFormatPr defaultRowHeight="12.5" x14ac:dyDescent="0.25"/>
  <cols>
    <col min="1" max="1" width="1.54296875" customWidth="1"/>
    <col min="2" max="2" width="10.08984375" style="24" customWidth="1"/>
    <col min="3" max="3" width="27.453125" customWidth="1"/>
    <col min="4" max="4" width="6.6328125" customWidth="1"/>
    <col min="5" max="5" width="13.54296875" customWidth="1"/>
    <col min="6" max="6" width="2.54296875" hidden="1" customWidth="1"/>
    <col min="7" max="7" width="6.36328125" customWidth="1"/>
    <col min="8" max="8" width="7.08984375" hidden="1" customWidth="1"/>
    <col min="9" max="9" width="6.81640625" customWidth="1"/>
    <col min="10" max="10" width="12.1796875" customWidth="1"/>
    <col min="11" max="11" width="10.6328125" customWidth="1"/>
    <col min="12" max="12" width="14.36328125" customWidth="1"/>
    <col min="13" max="13" width="7.81640625" customWidth="1"/>
    <col min="14" max="14" width="7.6328125" customWidth="1"/>
    <col min="15" max="15" width="1.90625" customWidth="1"/>
    <col min="16" max="16" width="6.453125" customWidth="1"/>
    <col min="17" max="17" width="3.81640625" hidden="1" customWidth="1"/>
    <col min="18" max="19" width="9.08984375" hidden="1" customWidth="1"/>
    <col min="20" max="20" width="8.36328125" hidden="1" customWidth="1"/>
    <col min="21" max="21" width="9.54296875" hidden="1" customWidth="1"/>
    <col min="22" max="22" width="12.36328125" hidden="1" customWidth="1"/>
    <col min="23" max="23" width="5.453125" hidden="1" customWidth="1"/>
    <col min="24" max="24" width="6.08984375" hidden="1" customWidth="1"/>
    <col min="25" max="28" width="16.6328125" hidden="1" customWidth="1"/>
  </cols>
  <sheetData>
    <row r="1" spans="1:43" ht="16.5" customHeight="1" x14ac:dyDescent="0.35">
      <c r="A1" s="16"/>
      <c r="B1" s="38" t="s">
        <v>618</v>
      </c>
      <c r="C1" s="39" t="s">
        <v>616</v>
      </c>
      <c r="D1" s="40">
        <v>0</v>
      </c>
      <c r="E1" s="41"/>
      <c r="F1" s="41"/>
      <c r="G1" s="171" t="s">
        <v>617</v>
      </c>
      <c r="H1" s="171"/>
      <c r="I1" s="171"/>
      <c r="J1" s="40">
        <v>0</v>
      </c>
      <c r="K1" s="39" t="s">
        <v>622</v>
      </c>
      <c r="L1" s="42">
        <v>1</v>
      </c>
      <c r="M1" s="39" t="s">
        <v>623</v>
      </c>
      <c r="N1" s="42">
        <v>1</v>
      </c>
      <c r="O1" s="43"/>
      <c r="P1" s="172" t="s">
        <v>620</v>
      </c>
      <c r="Q1" s="44"/>
      <c r="R1" s="17"/>
      <c r="S1" s="20">
        <f>IF(L1=1,1,0)</f>
        <v>1</v>
      </c>
      <c r="T1" s="18"/>
      <c r="U1" s="20">
        <f>IF(N1=1,IF(L1=1,2,1),0)</f>
        <v>2</v>
      </c>
      <c r="V1" s="21" t="s">
        <v>621</v>
      </c>
      <c r="W1" s="21" t="s">
        <v>619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4.5" customHeight="1" x14ac:dyDescent="0.35">
      <c r="A2" s="16"/>
      <c r="B2" s="45"/>
      <c r="C2" s="46"/>
      <c r="D2" s="47"/>
      <c r="E2" s="48"/>
      <c r="F2" s="48"/>
      <c r="G2" s="46"/>
      <c r="H2" s="46"/>
      <c r="I2" s="46"/>
      <c r="J2" s="47"/>
      <c r="K2" s="48"/>
      <c r="L2" s="48"/>
      <c r="M2" s="48"/>
      <c r="N2" s="48"/>
      <c r="O2" s="49"/>
      <c r="P2" s="172"/>
      <c r="Q2" s="44"/>
      <c r="R2" s="17"/>
      <c r="S2" s="17"/>
      <c r="T2" s="17"/>
      <c r="U2" s="17"/>
      <c r="V2" s="17"/>
      <c r="W2" s="17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4" customHeight="1" x14ac:dyDescent="0.5">
      <c r="A3" s="16"/>
      <c r="B3" s="50"/>
      <c r="C3" s="51"/>
      <c r="D3" s="52" t="s">
        <v>569</v>
      </c>
      <c r="E3" s="173" t="s">
        <v>1537</v>
      </c>
      <c r="F3" s="174"/>
      <c r="G3" s="174"/>
      <c r="H3" s="174"/>
      <c r="I3" s="174"/>
      <c r="J3" s="52" t="str">
        <f>IF($U$1=1,T3,IF($S$1=1,R3,""))</f>
        <v/>
      </c>
      <c r="K3" s="53">
        <v>0.15</v>
      </c>
      <c r="L3" s="54" t="str">
        <f>IF($U$1=2,T3,"")</f>
        <v/>
      </c>
      <c r="M3" s="53" t="str">
        <f>IF($U$1=2,U3,"")</f>
        <v/>
      </c>
      <c r="N3" s="52"/>
      <c r="O3" s="55"/>
      <c r="P3" s="172"/>
      <c r="Q3" s="44"/>
      <c r="R3" s="19" t="str">
        <f>IF(AND(D1&lt;&gt;0,L1=1),"Fsgrabatt: ","")</f>
        <v/>
      </c>
      <c r="S3" t="str">
        <f>IF(D1&gt;0,D1,"")</f>
        <v/>
      </c>
      <c r="T3" s="6" t="str">
        <f>IF(AND(J1&lt;&gt;0,N1=1),"Hyresrabatt: ","")</f>
        <v/>
      </c>
      <c r="U3" t="str">
        <f>IF(J1&gt;0,J1,"")</f>
        <v/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6.5" customHeight="1" x14ac:dyDescent="0.35">
      <c r="A4" s="16"/>
      <c r="B4" s="56"/>
      <c r="C4" s="57"/>
      <c r="D4" s="52" t="s">
        <v>651</v>
      </c>
      <c r="E4" s="168" t="s">
        <v>738</v>
      </c>
      <c r="F4" s="169"/>
      <c r="G4" s="170"/>
      <c r="H4" s="170"/>
      <c r="I4" s="170"/>
      <c r="J4" s="52" t="s">
        <v>572</v>
      </c>
      <c r="K4" s="52"/>
      <c r="L4" s="52" t="str">
        <f>IF($U$1=1,U4,IF($S$1=1,S4,""))</f>
        <v>S:A FSGPRIS</v>
      </c>
      <c r="M4" s="52"/>
      <c r="N4" s="52">
        <v>1</v>
      </c>
      <c r="O4" s="58"/>
      <c r="P4" s="172"/>
      <c r="Q4" s="44"/>
      <c r="R4" s="10"/>
      <c r="S4" s="9" t="str">
        <f>IF(D1&lt;&gt;0,"FSGPRIS NETTO","S:A FSGPRIS")</f>
        <v>S:A FSGPRIS</v>
      </c>
      <c r="T4" s="10"/>
      <c r="U4" s="9" t="str">
        <f>IF(J1&lt;&gt;0,"HYRA NETTO","S:A HYRA")</f>
        <v>S:A HYRA</v>
      </c>
      <c r="V4" s="9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5.75" customHeight="1" x14ac:dyDescent="0.35">
      <c r="A5" s="16"/>
      <c r="B5" s="59" t="s">
        <v>570</v>
      </c>
      <c r="C5" s="60"/>
      <c r="D5" s="61" t="s">
        <v>573</v>
      </c>
      <c r="E5" s="62"/>
      <c r="F5" s="62"/>
      <c r="G5" s="63" t="s">
        <v>568</v>
      </c>
      <c r="H5" s="64"/>
      <c r="I5" s="65"/>
      <c r="J5" s="66"/>
      <c r="K5" s="67"/>
      <c r="L5" s="68"/>
      <c r="M5" s="67"/>
      <c r="N5" s="69">
        <f>IF($U$1=2,U5,"")</f>
        <v>582.47749999999996</v>
      </c>
      <c r="O5" s="70"/>
      <c r="P5" s="172"/>
      <c r="Q5" s="44"/>
      <c r="R5" s="8"/>
      <c r="S5" s="12">
        <f>SUM(S10:S555)</f>
        <v>13038394.5</v>
      </c>
      <c r="T5" s="11"/>
      <c r="U5" s="12">
        <f>SUM(U10:U555)</f>
        <v>582.47749999999996</v>
      </c>
      <c r="V5" s="1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5.75" customHeight="1" x14ac:dyDescent="0.35">
      <c r="A6" s="16"/>
      <c r="B6" s="56"/>
      <c r="C6" s="71"/>
      <c r="D6" s="52"/>
      <c r="E6" s="72"/>
      <c r="F6" s="72"/>
      <c r="G6" s="73"/>
      <c r="H6" s="73"/>
      <c r="I6" s="74"/>
      <c r="J6" s="75"/>
      <c r="K6" s="76"/>
      <c r="L6" s="76"/>
      <c r="M6" s="77"/>
      <c r="N6" s="77"/>
      <c r="O6" s="78"/>
      <c r="P6" s="79"/>
      <c r="Q6" s="49"/>
      <c r="R6" s="13"/>
      <c r="S6" s="14"/>
      <c r="T6" s="15"/>
      <c r="U6" s="14"/>
      <c r="V6" s="1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 customHeight="1" x14ac:dyDescent="0.35">
      <c r="A7" s="16"/>
      <c r="B7" s="56" t="s">
        <v>541</v>
      </c>
      <c r="C7" s="80" t="s">
        <v>157</v>
      </c>
      <c r="D7" s="80"/>
      <c r="E7" s="81" t="s">
        <v>0</v>
      </c>
      <c r="F7" s="81"/>
      <c r="G7" s="81" t="s">
        <v>566</v>
      </c>
      <c r="H7" s="81"/>
      <c r="I7" s="81" t="s">
        <v>540</v>
      </c>
      <c r="J7" s="82" t="s">
        <v>567</v>
      </c>
      <c r="K7" s="83" t="str">
        <f>IF($U$1=1,T7,IF($S$1=1,R7,""))</f>
        <v>Fsgpris</v>
      </c>
      <c r="L7" s="83" t="str">
        <f>IF($U$1=1,U7,IF($S$1=1,S7,""))</f>
        <v>S:a Fsgpris</v>
      </c>
      <c r="M7" s="52" t="str">
        <f>IF($U$1=2,T7,"")</f>
        <v>Hyra</v>
      </c>
      <c r="N7" s="52" t="str">
        <f>IF($U$1=2,U7,"")</f>
        <v>S:a Hyra</v>
      </c>
      <c r="O7" s="58"/>
      <c r="P7" s="58"/>
      <c r="Q7" s="58"/>
      <c r="R7" s="4" t="str">
        <f>IF(D1&gt;0,"Bruttopris","Fsgpris")</f>
        <v>Fsgpris</v>
      </c>
      <c r="S7" s="2" t="str">
        <f>IF(D1&gt;0,"S:a Fsg  netto","S:a Fsgpris")</f>
        <v>S:a Fsgpris</v>
      </c>
      <c r="T7" s="4" t="s">
        <v>571</v>
      </c>
      <c r="U7" s="2" t="str">
        <f>IF(J1&lt;&gt;0,"S:a Hyra netto","S:a Hyra")</f>
        <v>S:a Hyra</v>
      </c>
      <c r="V7" s="2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2.75" customHeight="1" x14ac:dyDescent="0.35">
      <c r="A8" s="16"/>
      <c r="B8" s="84"/>
      <c r="C8" s="71"/>
      <c r="D8" s="71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41"/>
      <c r="Q8" s="86"/>
      <c r="R8" s="4"/>
      <c r="S8" s="2"/>
      <c r="T8" s="4"/>
      <c r="U8" s="2"/>
      <c r="V8" s="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2.75" customHeight="1" x14ac:dyDescent="0.35">
      <c r="A9" s="16"/>
      <c r="B9" s="25"/>
      <c r="C9" s="104" t="s">
        <v>532</v>
      </c>
      <c r="D9" s="23"/>
      <c r="E9" s="22"/>
      <c r="G9" s="1"/>
      <c r="H9" s="1"/>
      <c r="O9" s="16"/>
      <c r="P9" s="16"/>
      <c r="Q9" s="16"/>
      <c r="R9" s="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2.75" customHeight="1" x14ac:dyDescent="0.25">
      <c r="A10" s="16"/>
      <c r="B10" s="110" t="s">
        <v>745</v>
      </c>
      <c r="C10" s="111" t="s">
        <v>1203</v>
      </c>
      <c r="D10" s="102"/>
      <c r="E10" s="110" t="s">
        <v>746</v>
      </c>
      <c r="F10" s="91"/>
      <c r="G10" s="92">
        <v>1757</v>
      </c>
      <c r="H10" s="93"/>
      <c r="I10" s="94">
        <v>4.7</v>
      </c>
      <c r="J10" s="90">
        <f t="shared" ref="J10:J18" si="0">I10*G10</f>
        <v>8257.9</v>
      </c>
      <c r="K10" s="95">
        <f t="shared" ref="K10:K25" si="1">IF($U$1=1,IF(P10=1,T10,$V$1),IF($S$1=1,R10,""))</f>
        <v>194</v>
      </c>
      <c r="L10" s="96">
        <f>IF($U$1=1,U10,IF($S$1=1,S10,""))</f>
        <v>340858</v>
      </c>
      <c r="M10" s="95" t="str">
        <f>IF($U$1=2,IF(P10=1,T10,$V$1),"")</f>
        <v>Ej hyrbar</v>
      </c>
      <c r="N10" s="96">
        <f>IF($U$1=2,U10,"")</f>
        <v>0</v>
      </c>
      <c r="O10" s="97"/>
      <c r="P10" s="98"/>
      <c r="Q10" s="99"/>
      <c r="R10" s="100">
        <v>194</v>
      </c>
      <c r="S10" s="101">
        <f t="shared" ref="S10:S16" si="2">R10*(1-$D$1)*G10</f>
        <v>340858</v>
      </c>
      <c r="T10" s="102">
        <v>0.44500000000000001</v>
      </c>
      <c r="U10" s="101">
        <f t="shared" ref="U10:U16" si="3">IF(P10=1,T10*(1-$J$1)*G10,0)</f>
        <v>0</v>
      </c>
      <c r="V10" s="101"/>
      <c r="W10" s="10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2.75" customHeight="1" x14ac:dyDescent="0.25">
      <c r="A11" s="16"/>
      <c r="B11" s="88" t="s">
        <v>747</v>
      </c>
      <c r="C11" s="89" t="s">
        <v>1204</v>
      </c>
      <c r="D11" s="89"/>
      <c r="E11" s="90" t="s">
        <v>748</v>
      </c>
      <c r="F11" s="91"/>
      <c r="G11" s="92">
        <v>8</v>
      </c>
      <c r="H11" s="93"/>
      <c r="I11" s="94">
        <v>5.0999999999999996</v>
      </c>
      <c r="J11" s="90">
        <f t="shared" si="0"/>
        <v>40.799999999999997</v>
      </c>
      <c r="K11" s="95">
        <f t="shared" si="1"/>
        <v>324</v>
      </c>
      <c r="L11" s="96">
        <f t="shared" ref="L11:L18" si="4">IF($U$1=1,U11,IF($S$1=1,S11,""))</f>
        <v>2592</v>
      </c>
      <c r="M11" s="95" t="str">
        <f t="shared" ref="M11:M25" si="5">IF($U$1=2,IF(P11=1,T11,$V$1),"")</f>
        <v>Ej hyrbar</v>
      </c>
      <c r="N11" s="96">
        <f t="shared" ref="N11:N25" si="6">IF($U$1=2,U11,"")</f>
        <v>0</v>
      </c>
      <c r="O11" s="97"/>
      <c r="P11" s="98"/>
      <c r="Q11" s="99"/>
      <c r="R11" s="100">
        <v>324</v>
      </c>
      <c r="S11" s="101">
        <f t="shared" si="2"/>
        <v>2592</v>
      </c>
      <c r="T11" s="102">
        <v>0.76500000000000001</v>
      </c>
      <c r="U11" s="101">
        <f t="shared" si="3"/>
        <v>0</v>
      </c>
      <c r="V11" s="101"/>
      <c r="W11" s="10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2.75" customHeight="1" x14ac:dyDescent="0.25">
      <c r="A12" s="16"/>
      <c r="B12" s="88" t="s">
        <v>165</v>
      </c>
      <c r="C12" s="89" t="s">
        <v>3</v>
      </c>
      <c r="D12" s="89"/>
      <c r="E12" s="90" t="s">
        <v>166</v>
      </c>
      <c r="F12" s="91"/>
      <c r="G12" s="92"/>
      <c r="H12" s="93"/>
      <c r="I12" s="94">
        <v>3</v>
      </c>
      <c r="J12" s="90">
        <f t="shared" si="0"/>
        <v>0</v>
      </c>
      <c r="K12" s="95">
        <f t="shared" si="1"/>
        <v>181</v>
      </c>
      <c r="L12" s="96">
        <f t="shared" si="4"/>
        <v>0</v>
      </c>
      <c r="M12" s="95" t="str">
        <f t="shared" si="5"/>
        <v>Ej hyrbar</v>
      </c>
      <c r="N12" s="96">
        <f t="shared" si="6"/>
        <v>0</v>
      </c>
      <c r="O12" s="97"/>
      <c r="P12" s="98"/>
      <c r="Q12" s="99"/>
      <c r="R12" s="100">
        <v>181</v>
      </c>
      <c r="S12" s="101">
        <f t="shared" si="2"/>
        <v>0</v>
      </c>
      <c r="T12" s="102">
        <v>0.39</v>
      </c>
      <c r="U12" s="101">
        <f t="shared" si="3"/>
        <v>0</v>
      </c>
      <c r="V12" s="101"/>
      <c r="W12" s="10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2.75" customHeight="1" x14ac:dyDescent="0.25">
      <c r="A13" s="16"/>
      <c r="B13" s="88" t="s">
        <v>167</v>
      </c>
      <c r="C13" s="89" t="s">
        <v>48</v>
      </c>
      <c r="D13" s="89"/>
      <c r="E13" s="90" t="s">
        <v>168</v>
      </c>
      <c r="F13" s="91"/>
      <c r="G13" s="92"/>
      <c r="H13" s="93"/>
      <c r="I13" s="94">
        <v>0.7</v>
      </c>
      <c r="J13" s="90">
        <f t="shared" si="0"/>
        <v>0</v>
      </c>
      <c r="K13" s="95">
        <f t="shared" si="1"/>
        <v>116</v>
      </c>
      <c r="L13" s="96">
        <f t="shared" si="4"/>
        <v>0</v>
      </c>
      <c r="M13" s="95" t="str">
        <f t="shared" si="5"/>
        <v>Ej hyrbar</v>
      </c>
      <c r="N13" s="96">
        <f t="shared" si="6"/>
        <v>0</v>
      </c>
      <c r="O13" s="97"/>
      <c r="P13" s="98"/>
      <c r="Q13" s="99"/>
      <c r="R13" s="100">
        <v>116</v>
      </c>
      <c r="S13" s="101">
        <f t="shared" si="2"/>
        <v>0</v>
      </c>
      <c r="T13" s="102">
        <v>0.25</v>
      </c>
      <c r="U13" s="101">
        <f t="shared" si="3"/>
        <v>0</v>
      </c>
      <c r="V13" s="101"/>
      <c r="W13" s="10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2.75" customHeight="1" x14ac:dyDescent="0.25">
      <c r="A14" s="16"/>
      <c r="B14" s="88" t="s">
        <v>169</v>
      </c>
      <c r="C14" s="89" t="s">
        <v>4</v>
      </c>
      <c r="D14" s="89"/>
      <c r="E14" s="90" t="s">
        <v>170</v>
      </c>
      <c r="F14" s="91"/>
      <c r="G14" s="92"/>
      <c r="H14" s="93"/>
      <c r="I14" s="94">
        <v>12.4</v>
      </c>
      <c r="J14" s="90">
        <f t="shared" si="0"/>
        <v>0</v>
      </c>
      <c r="K14" s="95">
        <f t="shared" si="1"/>
        <v>1905</v>
      </c>
      <c r="L14" s="96">
        <f t="shared" si="4"/>
        <v>0</v>
      </c>
      <c r="M14" s="95" t="str">
        <f t="shared" si="5"/>
        <v>Ej hyrbar</v>
      </c>
      <c r="N14" s="96">
        <f t="shared" si="6"/>
        <v>0</v>
      </c>
      <c r="O14" s="97"/>
      <c r="P14" s="98"/>
      <c r="Q14" s="99"/>
      <c r="R14" s="100">
        <v>1905</v>
      </c>
      <c r="S14" s="101">
        <f t="shared" si="2"/>
        <v>0</v>
      </c>
      <c r="T14" s="102">
        <v>3.6775000000000002</v>
      </c>
      <c r="U14" s="101">
        <f t="shared" si="3"/>
        <v>0</v>
      </c>
      <c r="V14" s="101"/>
      <c r="W14" s="10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2.75" customHeight="1" x14ac:dyDescent="0.25">
      <c r="A15" s="16"/>
      <c r="B15" s="88" t="s">
        <v>171</v>
      </c>
      <c r="C15" s="89" t="s">
        <v>49</v>
      </c>
      <c r="D15" s="89"/>
      <c r="E15" s="90" t="s">
        <v>172</v>
      </c>
      <c r="F15" s="91"/>
      <c r="G15" s="92">
        <v>4</v>
      </c>
      <c r="H15" s="93"/>
      <c r="I15" s="94">
        <v>11.6</v>
      </c>
      <c r="J15" s="90">
        <f t="shared" si="0"/>
        <v>46.4</v>
      </c>
      <c r="K15" s="95">
        <f t="shared" si="1"/>
        <v>1290</v>
      </c>
      <c r="L15" s="96"/>
      <c r="M15" s="95" t="str">
        <f t="shared" si="5"/>
        <v>Ej hyrbar</v>
      </c>
      <c r="N15" s="96">
        <f t="shared" si="6"/>
        <v>0</v>
      </c>
      <c r="O15" s="97"/>
      <c r="P15" s="98"/>
      <c r="Q15" s="99"/>
      <c r="R15" s="100">
        <v>1290</v>
      </c>
      <c r="S15" s="101">
        <f t="shared" si="2"/>
        <v>5160</v>
      </c>
      <c r="T15" s="102">
        <v>3.4874999999999998</v>
      </c>
      <c r="U15" s="101">
        <f t="shared" si="3"/>
        <v>0</v>
      </c>
      <c r="V15" s="101"/>
      <c r="W15" s="10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2.75" customHeight="1" x14ac:dyDescent="0.25">
      <c r="A16" s="16"/>
      <c r="B16" s="88" t="s">
        <v>749</v>
      </c>
      <c r="C16" s="89" t="s">
        <v>1205</v>
      </c>
      <c r="D16" s="89"/>
      <c r="E16" s="90" t="s">
        <v>750</v>
      </c>
      <c r="F16" s="91"/>
      <c r="G16" s="92"/>
      <c r="H16" s="93"/>
      <c r="I16" s="94">
        <v>11.6</v>
      </c>
      <c r="J16" s="90"/>
      <c r="K16" s="95">
        <f t="shared" si="1"/>
        <v>1195</v>
      </c>
      <c r="L16" s="96">
        <f>IF($U$1=1,U16,IF($S$1=1,S16,""))</f>
        <v>0</v>
      </c>
      <c r="M16" s="95" t="str">
        <f>IF($U$1=2,IF(P16=1,T16,$V$1),"")</f>
        <v>Ej hyrbar</v>
      </c>
      <c r="N16" s="96">
        <f>IF($U$1=2,U16,"")</f>
        <v>0</v>
      </c>
      <c r="O16" s="97"/>
      <c r="P16" s="98"/>
      <c r="Q16" s="99"/>
      <c r="R16" s="100">
        <v>1195</v>
      </c>
      <c r="S16" s="101">
        <f t="shared" si="2"/>
        <v>0</v>
      </c>
      <c r="T16" s="102">
        <v>2.0299999999999998</v>
      </c>
      <c r="U16" s="101">
        <f t="shared" si="3"/>
        <v>0</v>
      </c>
      <c r="V16" s="101"/>
      <c r="W16" s="10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2.75" customHeight="1" x14ac:dyDescent="0.25">
      <c r="A17" s="16"/>
      <c r="B17" s="88" t="s">
        <v>173</v>
      </c>
      <c r="C17" s="89" t="s">
        <v>5</v>
      </c>
      <c r="D17" s="89"/>
      <c r="E17" s="90" t="s">
        <v>174</v>
      </c>
      <c r="F17" s="91"/>
      <c r="G17" s="92">
        <v>51</v>
      </c>
      <c r="H17" s="93"/>
      <c r="I17" s="94">
        <v>3.5</v>
      </c>
      <c r="J17" s="90">
        <f t="shared" si="0"/>
        <v>178.5</v>
      </c>
      <c r="K17" s="95">
        <f t="shared" si="1"/>
        <v>398</v>
      </c>
      <c r="L17" s="96">
        <f t="shared" si="4"/>
        <v>20298</v>
      </c>
      <c r="M17" s="95" t="str">
        <f t="shared" si="5"/>
        <v>Ej hyrbar</v>
      </c>
      <c r="N17" s="96">
        <f t="shared" si="6"/>
        <v>0</v>
      </c>
      <c r="O17" s="97"/>
      <c r="P17" s="98"/>
      <c r="Q17" s="99"/>
      <c r="R17" s="100">
        <v>398</v>
      </c>
      <c r="S17" s="101">
        <f>R17*(1-$D$1)*G17</f>
        <v>20298</v>
      </c>
      <c r="T17" s="102">
        <v>0.94499999999999995</v>
      </c>
      <c r="U17" s="101">
        <f>IF(P17=1,T17*(1-$J$1)*G17,0)</f>
        <v>0</v>
      </c>
      <c r="V17" s="101"/>
      <c r="W17" s="10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2.75" customHeight="1" x14ac:dyDescent="0.25">
      <c r="A18" s="16"/>
      <c r="B18" s="88" t="s">
        <v>175</v>
      </c>
      <c r="C18" s="89" t="s">
        <v>6</v>
      </c>
      <c r="D18" s="89"/>
      <c r="E18" s="90" t="s">
        <v>176</v>
      </c>
      <c r="F18" s="91"/>
      <c r="G18" s="92"/>
      <c r="H18" s="93"/>
      <c r="I18" s="94">
        <v>4.9000000000000004</v>
      </c>
      <c r="J18" s="90">
        <f t="shared" si="0"/>
        <v>0</v>
      </c>
      <c r="K18" s="95">
        <f t="shared" si="1"/>
        <v>325</v>
      </c>
      <c r="L18" s="96">
        <f t="shared" si="4"/>
        <v>0</v>
      </c>
      <c r="M18" s="95" t="str">
        <f t="shared" si="5"/>
        <v>Ej hyrbar</v>
      </c>
      <c r="N18" s="96">
        <f t="shared" si="6"/>
        <v>0</v>
      </c>
      <c r="O18" s="97"/>
      <c r="P18" s="98"/>
      <c r="Q18" s="99"/>
      <c r="R18" s="100">
        <v>325</v>
      </c>
      <c r="S18" s="101">
        <f>R18*(1-$D$1)*G18</f>
        <v>0</v>
      </c>
      <c r="T18" s="102">
        <v>0.69499999999999995</v>
      </c>
      <c r="U18" s="101">
        <f>IF(P18=1,T18*(1-$J$1)*G18,0)</f>
        <v>0</v>
      </c>
      <c r="V18" s="101"/>
      <c r="W18" s="10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2.75" customHeight="1" x14ac:dyDescent="0.35">
      <c r="A19" s="16"/>
      <c r="B19" s="88" t="s">
        <v>177</v>
      </c>
      <c r="C19" s="104" t="s">
        <v>1444</v>
      </c>
      <c r="D19" s="23"/>
      <c r="E19" s="90" t="s">
        <v>177</v>
      </c>
      <c r="F19" s="102"/>
      <c r="G19" s="112"/>
      <c r="H19" s="112"/>
      <c r="I19" s="94"/>
      <c r="J19" s="90"/>
      <c r="K19" s="95"/>
      <c r="L19" s="90"/>
      <c r="M19" s="95"/>
      <c r="N19" s="96"/>
      <c r="O19" s="113"/>
      <c r="P19" s="99"/>
      <c r="Q19" s="99"/>
      <c r="R19" s="100"/>
      <c r="S19" s="101"/>
      <c r="T19" s="102"/>
      <c r="U19" s="102"/>
      <c r="V19" s="102"/>
      <c r="W19" s="10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2.75" customHeight="1" x14ac:dyDescent="0.25">
      <c r="A20" s="16"/>
      <c r="B20" s="88" t="s">
        <v>751</v>
      </c>
      <c r="C20" s="89" t="s">
        <v>1206</v>
      </c>
      <c r="D20" s="89"/>
      <c r="E20" s="114" t="s">
        <v>752</v>
      </c>
      <c r="F20" s="112"/>
      <c r="G20" s="92">
        <v>2427</v>
      </c>
      <c r="H20" s="93"/>
      <c r="I20" s="94">
        <v>17.8</v>
      </c>
      <c r="J20" s="90">
        <v>0</v>
      </c>
      <c r="K20" s="95">
        <f t="shared" si="1"/>
        <v>656</v>
      </c>
      <c r="L20" s="96">
        <f t="shared" ref="L20:L25" si="7">IF($U$1=1,U20,IF($S$1=1,S20,""))</f>
        <v>1592112</v>
      </c>
      <c r="M20" s="95" t="str">
        <f t="shared" si="5"/>
        <v>Ej hyrbar</v>
      </c>
      <c r="N20" s="96">
        <f t="shared" si="6"/>
        <v>0</v>
      </c>
      <c r="O20" s="97"/>
      <c r="P20" s="98"/>
      <c r="Q20" s="99"/>
      <c r="R20" s="100">
        <v>656</v>
      </c>
      <c r="S20" s="101">
        <f t="shared" ref="S20:S25" si="8">R20*(1-$D$1)*G20</f>
        <v>1592112</v>
      </c>
      <c r="T20" s="102">
        <v>1.1399999999999999</v>
      </c>
      <c r="U20" s="101">
        <f t="shared" ref="U20:U25" si="9">IF(P20=1,T20*(1-$J$1)*G20,0)</f>
        <v>0</v>
      </c>
      <c r="V20" s="101"/>
      <c r="W20" s="10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.75" customHeight="1" x14ac:dyDescent="0.25">
      <c r="A21" s="16"/>
      <c r="B21" s="88" t="s">
        <v>753</v>
      </c>
      <c r="C21" s="89" t="s">
        <v>1207</v>
      </c>
      <c r="D21" s="89"/>
      <c r="E21" s="114" t="s">
        <v>754</v>
      </c>
      <c r="F21" s="112"/>
      <c r="G21" s="92">
        <v>276</v>
      </c>
      <c r="H21" s="93"/>
      <c r="I21" s="94">
        <v>13.6</v>
      </c>
      <c r="J21" s="90">
        <f t="shared" ref="J21:J25" si="10">I21*G21</f>
        <v>3753.6</v>
      </c>
      <c r="K21" s="95">
        <f t="shared" si="1"/>
        <v>556</v>
      </c>
      <c r="L21" s="96">
        <f t="shared" si="7"/>
        <v>153456</v>
      </c>
      <c r="M21" s="95" t="str">
        <f t="shared" si="5"/>
        <v>Ej hyrbar</v>
      </c>
      <c r="N21" s="96">
        <f t="shared" si="6"/>
        <v>0</v>
      </c>
      <c r="O21" s="97"/>
      <c r="P21" s="98"/>
      <c r="Q21" s="99"/>
      <c r="R21" s="100">
        <v>556</v>
      </c>
      <c r="S21" s="101">
        <f t="shared" si="8"/>
        <v>153456</v>
      </c>
      <c r="T21" s="102">
        <v>0.89799999999999991</v>
      </c>
      <c r="U21" s="101">
        <f t="shared" si="9"/>
        <v>0</v>
      </c>
      <c r="V21" s="101"/>
      <c r="W21" s="10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.75" customHeight="1" x14ac:dyDescent="0.25">
      <c r="A22" s="16"/>
      <c r="B22" s="88" t="s">
        <v>755</v>
      </c>
      <c r="C22" s="89" t="s">
        <v>1208</v>
      </c>
      <c r="D22" s="89"/>
      <c r="E22" s="114" t="s">
        <v>756</v>
      </c>
      <c r="F22" s="112"/>
      <c r="G22" s="92">
        <v>301</v>
      </c>
      <c r="H22" s="93"/>
      <c r="I22" s="94">
        <v>9.3000000000000007</v>
      </c>
      <c r="J22" s="90">
        <f t="shared" si="10"/>
        <v>2799.3</v>
      </c>
      <c r="K22" s="95">
        <f t="shared" si="1"/>
        <v>378</v>
      </c>
      <c r="L22" s="96">
        <f t="shared" si="7"/>
        <v>113778</v>
      </c>
      <c r="M22" s="95" t="str">
        <f t="shared" si="5"/>
        <v>Ej hyrbar</v>
      </c>
      <c r="N22" s="96">
        <f t="shared" si="6"/>
        <v>0</v>
      </c>
      <c r="O22" s="97"/>
      <c r="P22" s="98"/>
      <c r="Q22" s="99"/>
      <c r="R22" s="100">
        <v>378</v>
      </c>
      <c r="S22" s="101">
        <f t="shared" si="8"/>
        <v>113778</v>
      </c>
      <c r="T22" s="102">
        <v>0.66</v>
      </c>
      <c r="U22" s="101">
        <f t="shared" si="9"/>
        <v>0</v>
      </c>
      <c r="V22" s="101"/>
      <c r="W22" s="10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.75" customHeight="1" x14ac:dyDescent="0.25">
      <c r="A23" s="16"/>
      <c r="B23" s="88" t="s">
        <v>757</v>
      </c>
      <c r="C23" s="89" t="s">
        <v>1209</v>
      </c>
      <c r="D23" s="89"/>
      <c r="E23" s="114" t="s">
        <v>758</v>
      </c>
      <c r="F23" s="112"/>
      <c r="G23" s="92">
        <v>83</v>
      </c>
      <c r="H23" s="93"/>
      <c r="I23" s="94">
        <v>7.2</v>
      </c>
      <c r="J23" s="90">
        <f t="shared" si="10"/>
        <v>597.6</v>
      </c>
      <c r="K23" s="95">
        <f t="shared" si="1"/>
        <v>319</v>
      </c>
      <c r="L23" s="96">
        <f t="shared" si="7"/>
        <v>26477</v>
      </c>
      <c r="M23" s="95" t="str">
        <f t="shared" si="5"/>
        <v>Ej hyrbar</v>
      </c>
      <c r="N23" s="96">
        <f t="shared" si="6"/>
        <v>0</v>
      </c>
      <c r="O23" s="97"/>
      <c r="P23" s="98"/>
      <c r="Q23" s="99"/>
      <c r="R23" s="100">
        <v>319</v>
      </c>
      <c r="S23" s="101">
        <f t="shared" si="8"/>
        <v>26477</v>
      </c>
      <c r="T23" s="102">
        <v>0.53599999999999992</v>
      </c>
      <c r="U23" s="101">
        <f t="shared" si="9"/>
        <v>0</v>
      </c>
      <c r="V23" s="101"/>
      <c r="W23" s="10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.75" customHeight="1" x14ac:dyDescent="0.25">
      <c r="A24" s="16"/>
      <c r="B24" s="88" t="s">
        <v>759</v>
      </c>
      <c r="C24" s="89" t="s">
        <v>1210</v>
      </c>
      <c r="D24" s="89"/>
      <c r="E24" s="114" t="s">
        <v>760</v>
      </c>
      <c r="F24" s="112"/>
      <c r="G24" s="92">
        <v>197</v>
      </c>
      <c r="H24" s="93"/>
      <c r="I24" s="94">
        <v>5</v>
      </c>
      <c r="J24" s="90">
        <f t="shared" si="10"/>
        <v>985</v>
      </c>
      <c r="K24" s="95">
        <f t="shared" si="1"/>
        <v>248</v>
      </c>
      <c r="L24" s="96">
        <f t="shared" si="7"/>
        <v>48856</v>
      </c>
      <c r="M24" s="95" t="str">
        <f t="shared" si="5"/>
        <v>Ej hyrbar</v>
      </c>
      <c r="N24" s="96">
        <f t="shared" si="6"/>
        <v>0</v>
      </c>
      <c r="O24" s="97"/>
      <c r="P24" s="98"/>
      <c r="Q24" s="99"/>
      <c r="R24" s="100">
        <v>248</v>
      </c>
      <c r="S24" s="101">
        <f t="shared" si="8"/>
        <v>48856</v>
      </c>
      <c r="T24" s="102">
        <v>0.40800000000000003</v>
      </c>
      <c r="U24" s="101">
        <f t="shared" si="9"/>
        <v>0</v>
      </c>
      <c r="V24" s="101"/>
      <c r="W24" s="10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.75" customHeight="1" x14ac:dyDescent="0.25">
      <c r="A25" s="16"/>
      <c r="B25" s="88" t="s">
        <v>761</v>
      </c>
      <c r="C25" s="89" t="s">
        <v>1211</v>
      </c>
      <c r="D25" s="89"/>
      <c r="E25" s="114" t="s">
        <v>762</v>
      </c>
      <c r="F25" s="112"/>
      <c r="G25" s="92">
        <v>112</v>
      </c>
      <c r="H25" s="93"/>
      <c r="I25" s="94">
        <v>2.9</v>
      </c>
      <c r="J25" s="90">
        <f t="shared" si="10"/>
        <v>324.8</v>
      </c>
      <c r="K25" s="95">
        <f t="shared" si="1"/>
        <v>175</v>
      </c>
      <c r="L25" s="96">
        <f t="shared" si="7"/>
        <v>19600</v>
      </c>
      <c r="M25" s="95" t="str">
        <f t="shared" si="5"/>
        <v>Ej hyrbar</v>
      </c>
      <c r="N25" s="96">
        <f t="shared" si="6"/>
        <v>0</v>
      </c>
      <c r="O25" s="97"/>
      <c r="P25" s="98"/>
      <c r="Q25" s="99"/>
      <c r="R25" s="100">
        <v>175</v>
      </c>
      <c r="S25" s="101">
        <f t="shared" si="8"/>
        <v>19600</v>
      </c>
      <c r="T25" s="102">
        <v>0.29799999999999999</v>
      </c>
      <c r="U25" s="101">
        <f t="shared" si="9"/>
        <v>0</v>
      </c>
      <c r="V25" s="101"/>
      <c r="W25" s="10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.75" customHeight="1" x14ac:dyDescent="0.35">
      <c r="A26" s="16"/>
      <c r="B26" s="88" t="s">
        <v>177</v>
      </c>
      <c r="C26" s="104" t="s">
        <v>1443</v>
      </c>
      <c r="D26" s="23"/>
      <c r="E26" s="90" t="s">
        <v>177</v>
      </c>
      <c r="F26" s="102"/>
      <c r="G26" s="112"/>
      <c r="H26" s="112"/>
      <c r="I26" s="94"/>
      <c r="J26" s="90"/>
      <c r="K26" s="95"/>
      <c r="L26" s="90"/>
      <c r="M26" s="90"/>
      <c r="N26" s="90"/>
      <c r="O26" s="113"/>
      <c r="P26" s="99"/>
      <c r="Q26" s="99"/>
      <c r="R26" s="100"/>
      <c r="S26" s="101"/>
      <c r="T26" s="102"/>
      <c r="U26" s="102"/>
      <c r="V26" s="102"/>
      <c r="W26" s="10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2.75" customHeight="1" x14ac:dyDescent="0.25">
      <c r="A27" s="16"/>
      <c r="B27" s="88" t="s">
        <v>763</v>
      </c>
      <c r="C27" s="89" t="s">
        <v>1212</v>
      </c>
      <c r="D27" s="89"/>
      <c r="E27" s="90" t="s">
        <v>764</v>
      </c>
      <c r="F27" s="91"/>
      <c r="G27" s="92">
        <v>140</v>
      </c>
      <c r="H27" s="93"/>
      <c r="I27" s="94">
        <v>8</v>
      </c>
      <c r="J27" s="90">
        <f>I27*G27</f>
        <v>1120</v>
      </c>
      <c r="K27" s="95">
        <f>IF($U$1=1,IF(P27=1,T27,$V$1),IF($S$1=1,R27,""))</f>
        <v>385</v>
      </c>
      <c r="L27" s="96">
        <f>IF($U$1=1,U27,IF($S$1=1,S27,""))</f>
        <v>53900</v>
      </c>
      <c r="M27" s="95" t="str">
        <f t="shared" ref="M27:M32" si="11">IF($U$1=2,IF(P27=1,T27,$V$1),"")</f>
        <v>Ej hyrbar</v>
      </c>
      <c r="N27" s="96">
        <f>IF($U$1=2,U27,"")</f>
        <v>0</v>
      </c>
      <c r="O27" s="97"/>
      <c r="P27" s="98"/>
      <c r="Q27" s="99"/>
      <c r="R27" s="100">
        <v>385</v>
      </c>
      <c r="S27" s="101">
        <f>R27*(1-$D$1)*G27</f>
        <v>53900</v>
      </c>
      <c r="T27" s="102">
        <v>0.69799999999999995</v>
      </c>
      <c r="U27" s="101">
        <f>IF(P27=1,T27*(1-$J$1)*G27,0)</f>
        <v>0</v>
      </c>
      <c r="V27" s="101"/>
      <c r="W27" s="102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2.75" customHeight="1" x14ac:dyDescent="0.25">
      <c r="A28" s="16"/>
      <c r="B28" s="88" t="s">
        <v>765</v>
      </c>
      <c r="C28" s="89" t="s">
        <v>1213</v>
      </c>
      <c r="D28" s="89"/>
      <c r="E28" s="90" t="s">
        <v>766</v>
      </c>
      <c r="F28" s="91"/>
      <c r="G28" s="92">
        <v>47</v>
      </c>
      <c r="H28" s="93"/>
      <c r="I28" s="94">
        <v>5.8</v>
      </c>
      <c r="J28" s="90">
        <f>I28*G28</f>
        <v>272.59999999999997</v>
      </c>
      <c r="K28" s="95">
        <f>IF($U$1=1,IF(P28=1,T28,$V$1),IF($S$1=1,R28,""))</f>
        <v>319</v>
      </c>
      <c r="L28" s="96">
        <f>IF($U$1=1,U28,IF($S$1=1,S28,""))</f>
        <v>14993</v>
      </c>
      <c r="M28" s="95" t="str">
        <f t="shared" si="11"/>
        <v>Ej hyrbar</v>
      </c>
      <c r="N28" s="96">
        <f>IF($U$1=2,U28,"")</f>
        <v>0</v>
      </c>
      <c r="O28" s="97"/>
      <c r="P28" s="98"/>
      <c r="Q28" s="99"/>
      <c r="R28" s="100">
        <v>319</v>
      </c>
      <c r="S28" s="101">
        <f>R28*(1-$D$1)*G28</f>
        <v>14993</v>
      </c>
      <c r="T28" s="102">
        <v>0.58200000000000007</v>
      </c>
      <c r="U28" s="101">
        <f>IF(P28=1,T28*(1-$J$1)*G28,0)</f>
        <v>0</v>
      </c>
      <c r="V28" s="101"/>
      <c r="W28" s="102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2.75" customHeight="1" x14ac:dyDescent="0.25">
      <c r="A29" s="16"/>
      <c r="B29" s="88" t="s">
        <v>767</v>
      </c>
      <c r="C29" s="89" t="s">
        <v>1214</v>
      </c>
      <c r="D29" s="89"/>
      <c r="E29" s="90" t="s">
        <v>768</v>
      </c>
      <c r="F29" s="91"/>
      <c r="G29" s="92">
        <v>145</v>
      </c>
      <c r="H29" s="93"/>
      <c r="I29" s="94">
        <v>3.7</v>
      </c>
      <c r="J29" s="90">
        <f>I29*G29</f>
        <v>536.5</v>
      </c>
      <c r="K29" s="95">
        <f>IF($U$1=1,IF(P29=1,T29,$V$1),IF($S$1=1,R29,""))</f>
        <v>252</v>
      </c>
      <c r="L29" s="96">
        <f>IF($U$1=1,U29,IF($S$1=1,S29,""))</f>
        <v>36540</v>
      </c>
      <c r="M29" s="95" t="str">
        <f t="shared" si="11"/>
        <v>Ej hyrbar</v>
      </c>
      <c r="N29" s="96">
        <f>IF($U$1=2,U29,"")</f>
        <v>0</v>
      </c>
      <c r="O29" s="97"/>
      <c r="P29" s="98"/>
      <c r="Q29" s="99"/>
      <c r="R29" s="100">
        <v>252</v>
      </c>
      <c r="S29" s="101">
        <f>R29*(1-$D$1)*G29</f>
        <v>36540</v>
      </c>
      <c r="T29" s="102">
        <v>0.46599999999999997</v>
      </c>
      <c r="U29" s="101">
        <f>IF(P29=1,T29*(1-$J$1)*G29,0)</f>
        <v>0</v>
      </c>
      <c r="V29" s="101"/>
      <c r="W29" s="102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 customHeight="1" x14ac:dyDescent="0.25">
      <c r="A30" s="16"/>
      <c r="B30" s="88" t="s">
        <v>769</v>
      </c>
      <c r="C30" s="89" t="s">
        <v>1215</v>
      </c>
      <c r="D30" s="89"/>
      <c r="E30" s="90" t="s">
        <v>770</v>
      </c>
      <c r="F30" s="91"/>
      <c r="G30" s="92">
        <v>188</v>
      </c>
      <c r="H30" s="93"/>
      <c r="I30" s="94">
        <v>1.6</v>
      </c>
      <c r="J30" s="90">
        <f>I30*G30</f>
        <v>300.8</v>
      </c>
      <c r="K30" s="95">
        <f>IF($U$1=1,IF(P30=1,T30,$V$1),IF($S$1=1,R30,""))</f>
        <v>149</v>
      </c>
      <c r="L30" s="96">
        <f>IF($U$1=1,U30,IF($S$1=1,S30,""))</f>
        <v>28012</v>
      </c>
      <c r="M30" s="95" t="str">
        <f t="shared" si="11"/>
        <v>Ej hyrbar</v>
      </c>
      <c r="N30" s="96">
        <f>IF($U$1=2,U30,"")</f>
        <v>0</v>
      </c>
      <c r="O30" s="97"/>
      <c r="P30" s="98"/>
      <c r="Q30" s="99"/>
      <c r="R30" s="100">
        <v>149</v>
      </c>
      <c r="S30" s="101">
        <f>R30*(1-$D$1)*G30</f>
        <v>28012</v>
      </c>
      <c r="T30" s="102">
        <v>0.26199999999999996</v>
      </c>
      <c r="U30" s="101">
        <f>IF(P30=1,T30*(1-$J$1)*G30,0)</f>
        <v>0</v>
      </c>
      <c r="V30" s="101"/>
      <c r="W30" s="102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 customHeight="1" x14ac:dyDescent="0.35">
      <c r="A31" s="16"/>
      <c r="B31" s="88" t="s">
        <v>177</v>
      </c>
      <c r="C31" s="104" t="s">
        <v>1445</v>
      </c>
      <c r="D31" s="23"/>
      <c r="E31" s="90" t="s">
        <v>177</v>
      </c>
      <c r="F31" s="102"/>
      <c r="G31" s="112"/>
      <c r="H31" s="112"/>
      <c r="I31" s="94"/>
      <c r="J31" s="90"/>
      <c r="K31" s="95"/>
      <c r="L31" s="90"/>
      <c r="M31" s="95"/>
      <c r="N31" s="90"/>
      <c r="O31" s="113"/>
      <c r="P31" s="99"/>
      <c r="Q31" s="99"/>
      <c r="R31" s="100"/>
      <c r="S31" s="101"/>
      <c r="T31" s="102"/>
      <c r="U31" s="102"/>
      <c r="V31" s="102"/>
      <c r="W31" s="102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 customHeight="1" x14ac:dyDescent="0.25">
      <c r="A32" s="16"/>
      <c r="B32" s="88" t="s">
        <v>771</v>
      </c>
      <c r="C32" s="89" t="s">
        <v>1216</v>
      </c>
      <c r="D32" s="89"/>
      <c r="E32" s="90" t="s">
        <v>772</v>
      </c>
      <c r="F32" s="91"/>
      <c r="G32" s="92"/>
      <c r="H32" s="93"/>
      <c r="I32" s="94">
        <v>13.1</v>
      </c>
      <c r="J32" s="90">
        <f>I32*G32</f>
        <v>0</v>
      </c>
      <c r="K32" s="95">
        <f>IF($U$1=1,IF(P32=1,T32,$V$1),IF($S$1=1,R32,""))</f>
        <v>592</v>
      </c>
      <c r="L32" s="96">
        <f>IF($U$1=1,U32,IF($S$1=1,S32,""))</f>
        <v>0</v>
      </c>
      <c r="M32" s="95" t="str">
        <f t="shared" si="11"/>
        <v>Ej hyrbar</v>
      </c>
      <c r="N32" s="96">
        <f>IF($U$1=2,U32,"")</f>
        <v>0</v>
      </c>
      <c r="O32" s="97"/>
      <c r="P32" s="98"/>
      <c r="Q32" s="99"/>
      <c r="R32" s="100">
        <v>592</v>
      </c>
      <c r="S32" s="101">
        <f>R32*(1-$D$1)*G32</f>
        <v>0</v>
      </c>
      <c r="T32" s="102">
        <v>1.089</v>
      </c>
      <c r="U32" s="101">
        <f>IF(P32=1,T32*(1-$J$1)*G32,0)</f>
        <v>0</v>
      </c>
      <c r="V32" s="101"/>
      <c r="W32" s="102">
        <f>R32*X32/30</f>
        <v>1.1839999999999999</v>
      </c>
      <c r="X32" s="7">
        <v>0.06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 customHeight="1" x14ac:dyDescent="0.3">
      <c r="A33" s="16"/>
      <c r="B33" s="88" t="s">
        <v>177</v>
      </c>
      <c r="C33" s="23" t="s">
        <v>1448</v>
      </c>
      <c r="D33" s="23"/>
      <c r="E33" s="90" t="s">
        <v>177</v>
      </c>
      <c r="F33" s="102"/>
      <c r="G33" s="112"/>
      <c r="H33" s="112"/>
      <c r="I33" s="94"/>
      <c r="J33" s="90"/>
      <c r="K33" s="95"/>
      <c r="L33" s="96"/>
      <c r="M33" s="90"/>
      <c r="N33" s="90"/>
      <c r="O33" s="113"/>
      <c r="P33" s="99"/>
      <c r="Q33" s="99"/>
      <c r="R33" s="100"/>
      <c r="S33" s="101"/>
      <c r="T33" s="102"/>
      <c r="U33" s="101"/>
      <c r="V33" s="102"/>
      <c r="W33" s="10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 customHeight="1" x14ac:dyDescent="0.25">
      <c r="A34" s="16"/>
      <c r="B34" s="88" t="s">
        <v>773</v>
      </c>
      <c r="C34" s="89" t="s">
        <v>1217</v>
      </c>
      <c r="D34" s="89"/>
      <c r="E34" s="90" t="s">
        <v>774</v>
      </c>
      <c r="F34" s="91"/>
      <c r="G34" s="92"/>
      <c r="H34" s="93"/>
      <c r="I34" s="94">
        <v>19.8</v>
      </c>
      <c r="J34" s="90">
        <f>I34*G34</f>
        <v>0</v>
      </c>
      <c r="K34" s="95">
        <f t="shared" ref="K34:K37" si="12">IF($U$1=1,IF(P34=1,T34,$V$1),IF($S$1=1,R34,""))</f>
        <v>848</v>
      </c>
      <c r="L34" s="96">
        <f>IF($U$1=1,U34,IF($S$1=1,S34,""))</f>
        <v>0</v>
      </c>
      <c r="M34" s="95" t="str">
        <f>IF($U$1=2,IF(P34=1,T34,$V$1),"")</f>
        <v>Ej hyrbar</v>
      </c>
      <c r="N34" s="96">
        <f>IF($U$1=2,U34,"")</f>
        <v>0</v>
      </c>
      <c r="O34" s="97"/>
      <c r="P34" s="98"/>
      <c r="Q34" s="99"/>
      <c r="R34" s="100">
        <v>848</v>
      </c>
      <c r="S34" s="101">
        <f>R34*(1-$D$1)*G34</f>
        <v>0</v>
      </c>
      <c r="T34" s="102">
        <v>1.7</v>
      </c>
      <c r="U34" s="101">
        <f>IF(P34=1,T34*(1-$J$1)*G34,0)</f>
        <v>0</v>
      </c>
      <c r="V34" s="101"/>
      <c r="W34" s="102"/>
      <c r="X34" s="7">
        <v>0.06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 customHeight="1" x14ac:dyDescent="0.25">
      <c r="A35" s="16"/>
      <c r="B35" s="88" t="s">
        <v>775</v>
      </c>
      <c r="C35" s="89" t="s">
        <v>1218</v>
      </c>
      <c r="D35" s="89"/>
      <c r="E35" s="90" t="s">
        <v>776</v>
      </c>
      <c r="F35" s="91"/>
      <c r="G35" s="92"/>
      <c r="H35" s="93"/>
      <c r="I35" s="94">
        <v>15.7</v>
      </c>
      <c r="J35" s="90">
        <f>I35*G35</f>
        <v>0</v>
      </c>
      <c r="K35" s="95">
        <f t="shared" si="12"/>
        <v>792</v>
      </c>
      <c r="L35" s="96">
        <f>IF($U$1=1,U35,IF($S$1=1,S35,""))</f>
        <v>0</v>
      </c>
      <c r="M35" s="95" t="str">
        <f>IF($U$1=2,IF(P35=1,T35,$V$1),"")</f>
        <v>Ej hyrbar</v>
      </c>
      <c r="N35" s="96">
        <f>IF($U$1=2,U35,"")</f>
        <v>0</v>
      </c>
      <c r="O35" s="97"/>
      <c r="P35" s="98"/>
      <c r="Q35" s="99"/>
      <c r="R35" s="100">
        <v>792</v>
      </c>
      <c r="S35" s="101">
        <f>R35*(1-$D$1)*G35</f>
        <v>0</v>
      </c>
      <c r="T35" s="102">
        <v>1.58</v>
      </c>
      <c r="U35" s="101">
        <f>IF(P35=1,T35*(1-$J$1)*G35,0)</f>
        <v>0</v>
      </c>
      <c r="V35" s="101"/>
      <c r="W35" s="102"/>
      <c r="X35" s="7">
        <v>0.06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 customHeight="1" x14ac:dyDescent="0.25">
      <c r="A36" s="16"/>
      <c r="B36" s="88" t="s">
        <v>777</v>
      </c>
      <c r="C36" s="89" t="s">
        <v>1219</v>
      </c>
      <c r="D36" s="89"/>
      <c r="E36" s="90" t="s">
        <v>778</v>
      </c>
      <c r="F36" s="91"/>
      <c r="G36" s="92"/>
      <c r="H36" s="93"/>
      <c r="I36" s="94">
        <v>11.6</v>
      </c>
      <c r="J36" s="90">
        <f>I36*G36</f>
        <v>0</v>
      </c>
      <c r="K36" s="95">
        <f t="shared" si="12"/>
        <v>628</v>
      </c>
      <c r="L36" s="96">
        <f>IF($U$1=1,U36,IF($S$1=1,S36,""))</f>
        <v>0</v>
      </c>
      <c r="M36" s="95" t="str">
        <f>IF($U$1=2,IF(P36=1,T36,$V$1),"")</f>
        <v>Ej hyrbar</v>
      </c>
      <c r="N36" s="96">
        <f>IF($U$1=2,U36,"")</f>
        <v>0</v>
      </c>
      <c r="O36" s="97"/>
      <c r="P36" s="98"/>
      <c r="Q36" s="99"/>
      <c r="R36" s="100">
        <v>628</v>
      </c>
      <c r="S36" s="101">
        <f>R36*(1-$D$1)*G36</f>
        <v>0</v>
      </c>
      <c r="T36" s="102">
        <v>1.18</v>
      </c>
      <c r="U36" s="101">
        <f>IF(P36=1,T36*(1-$J$1)*G36,0)</f>
        <v>0</v>
      </c>
      <c r="V36" s="101"/>
      <c r="W36" s="102"/>
      <c r="X36" s="7">
        <v>0.06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2.75" customHeight="1" x14ac:dyDescent="0.25">
      <c r="A37" s="16"/>
      <c r="B37" s="88" t="s">
        <v>779</v>
      </c>
      <c r="C37" s="89" t="s">
        <v>1220</v>
      </c>
      <c r="D37" s="89"/>
      <c r="E37" s="114" t="s">
        <v>780</v>
      </c>
      <c r="F37" s="112"/>
      <c r="G37" s="92"/>
      <c r="H37" s="93"/>
      <c r="I37" s="94">
        <v>7.4</v>
      </c>
      <c r="J37" s="90">
        <f>I37*G37</f>
        <v>0</v>
      </c>
      <c r="K37" s="95">
        <f t="shared" si="12"/>
        <v>456</v>
      </c>
      <c r="L37" s="96">
        <f>IF($U$1=1,U37,IF($S$1=1,S37,""))</f>
        <v>0</v>
      </c>
      <c r="M37" s="95" t="str">
        <f>IF($U$1=2,IF(P37=1,T37,$V$1),"")</f>
        <v>Ej hyrbar</v>
      </c>
      <c r="N37" s="96">
        <f>IF($U$1=2,U37,"")</f>
        <v>0</v>
      </c>
      <c r="O37" s="97"/>
      <c r="P37" s="98"/>
      <c r="Q37" s="99"/>
      <c r="R37" s="100">
        <v>456</v>
      </c>
      <c r="S37" s="101">
        <f>R37*(1-$D$1)*G37</f>
        <v>0</v>
      </c>
      <c r="T37" s="102">
        <v>0.95</v>
      </c>
      <c r="U37" s="101">
        <f>IF(P37=1,T37*(1-$J$1)*G37,0)</f>
        <v>0</v>
      </c>
      <c r="V37" s="101"/>
      <c r="W37" s="102"/>
      <c r="X37" s="7">
        <v>0.06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2.75" customHeight="1" x14ac:dyDescent="0.35">
      <c r="A38" s="16" t="s">
        <v>730</v>
      </c>
      <c r="B38" s="88"/>
      <c r="C38" s="104" t="s">
        <v>1446</v>
      </c>
      <c r="D38" s="89"/>
      <c r="E38" s="90"/>
      <c r="F38" s="112"/>
      <c r="G38" s="92"/>
      <c r="H38" s="92"/>
      <c r="I38" s="94"/>
      <c r="J38" s="90"/>
      <c r="K38" s="95"/>
      <c r="L38" s="96"/>
      <c r="M38" s="95"/>
      <c r="N38" s="96"/>
      <c r="O38" s="97"/>
      <c r="P38" s="115"/>
      <c r="Q38" s="99"/>
      <c r="R38" s="100"/>
      <c r="S38" s="101"/>
      <c r="T38" s="102"/>
      <c r="U38" s="101"/>
      <c r="V38" s="101"/>
      <c r="W38" s="102"/>
      <c r="X38" s="7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 customHeight="1" x14ac:dyDescent="0.25">
      <c r="A39" s="16"/>
      <c r="B39" s="88" t="s">
        <v>781</v>
      </c>
      <c r="C39" s="116" t="s">
        <v>1221</v>
      </c>
      <c r="D39" s="89"/>
      <c r="E39" s="114" t="s">
        <v>653</v>
      </c>
      <c r="F39" s="112"/>
      <c r="G39" s="92"/>
      <c r="H39" s="93"/>
      <c r="I39" s="117">
        <v>6</v>
      </c>
      <c r="J39" s="90">
        <f>I39*G39</f>
        <v>0</v>
      </c>
      <c r="K39" s="95">
        <f t="shared" ref="K39:K47" si="13">IF($U$1=1,IF(P39=1,T39,$V$1),IF($S$1=1,R39,""))</f>
        <v>360</v>
      </c>
      <c r="L39" s="96">
        <f t="shared" ref="L39:L44" si="14">IF($U$1=1,U39,IF($S$1=1,S39,""))</f>
        <v>0</v>
      </c>
      <c r="M39" s="95" t="str">
        <f t="shared" ref="M39:M44" si="15">IF($U$1=2,IF(P39=1,T39,$V$1),"")</f>
        <v>Ej hyrbar</v>
      </c>
      <c r="N39" s="96">
        <f t="shared" ref="N39:N44" si="16">IF($U$1=2,U39,"")</f>
        <v>0</v>
      </c>
      <c r="O39" s="97"/>
      <c r="P39" s="98"/>
      <c r="Q39" s="99"/>
      <c r="R39" s="100">
        <v>360</v>
      </c>
      <c r="S39" s="101">
        <f t="shared" ref="S39:S47" si="17">R39*(1-$D$1)*G39</f>
        <v>0</v>
      </c>
      <c r="T39" s="102">
        <v>0.72</v>
      </c>
      <c r="U39" s="101">
        <f t="shared" ref="U39:U47" si="18">IF(P39=1,T39*(1-$J$1)*G39,0)</f>
        <v>0</v>
      </c>
      <c r="V39" s="101"/>
      <c r="W39" s="102"/>
      <c r="X39" s="7">
        <v>0.06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 customHeight="1" x14ac:dyDescent="0.25">
      <c r="A40" s="16"/>
      <c r="B40" s="88" t="s">
        <v>782</v>
      </c>
      <c r="C40" s="116" t="s">
        <v>1222</v>
      </c>
      <c r="D40" s="89"/>
      <c r="E40" s="114" t="s">
        <v>652</v>
      </c>
      <c r="F40" s="112"/>
      <c r="G40" s="92"/>
      <c r="H40" s="93"/>
      <c r="I40" s="117">
        <v>3.9</v>
      </c>
      <c r="J40" s="90">
        <f t="shared" ref="J40:J44" si="19">I40*G40</f>
        <v>0</v>
      </c>
      <c r="K40" s="95">
        <f t="shared" si="13"/>
        <v>350</v>
      </c>
      <c r="L40" s="96">
        <f t="shared" si="14"/>
        <v>0</v>
      </c>
      <c r="M40" s="95" t="str">
        <f t="shared" si="15"/>
        <v>Ej hyrbar</v>
      </c>
      <c r="N40" s="96">
        <f t="shared" si="16"/>
        <v>0</v>
      </c>
      <c r="O40" s="97"/>
      <c r="P40" s="98"/>
      <c r="Q40" s="99"/>
      <c r="R40" s="100">
        <v>350</v>
      </c>
      <c r="S40" s="101">
        <f t="shared" si="17"/>
        <v>0</v>
      </c>
      <c r="T40" s="102">
        <v>0.7</v>
      </c>
      <c r="U40" s="101">
        <f t="shared" si="18"/>
        <v>0</v>
      </c>
      <c r="V40" s="101"/>
      <c r="W40" s="102"/>
      <c r="X40" s="7">
        <v>0.06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 customHeight="1" x14ac:dyDescent="0.25">
      <c r="A41" s="16"/>
      <c r="B41" s="88" t="s">
        <v>783</v>
      </c>
      <c r="C41" s="116" t="s">
        <v>1223</v>
      </c>
      <c r="D41" s="89"/>
      <c r="E41" s="114" t="s">
        <v>654</v>
      </c>
      <c r="F41" s="112"/>
      <c r="G41" s="92"/>
      <c r="H41" s="93"/>
      <c r="I41" s="117">
        <v>1.8</v>
      </c>
      <c r="J41" s="90">
        <f t="shared" si="19"/>
        <v>0</v>
      </c>
      <c r="K41" s="95">
        <f t="shared" si="13"/>
        <v>296</v>
      </c>
      <c r="L41" s="96">
        <f t="shared" si="14"/>
        <v>0</v>
      </c>
      <c r="M41" s="95" t="str">
        <f t="shared" si="15"/>
        <v>Ej hyrbar</v>
      </c>
      <c r="N41" s="96">
        <f t="shared" si="16"/>
        <v>0</v>
      </c>
      <c r="O41" s="97"/>
      <c r="P41" s="98"/>
      <c r="Q41" s="99"/>
      <c r="R41" s="100">
        <v>296</v>
      </c>
      <c r="S41" s="101">
        <f t="shared" si="17"/>
        <v>0</v>
      </c>
      <c r="T41" s="102">
        <v>0.59</v>
      </c>
      <c r="U41" s="101">
        <f t="shared" si="18"/>
        <v>0</v>
      </c>
      <c r="V41" s="101"/>
      <c r="W41" s="102"/>
      <c r="X41" s="7">
        <v>0.06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 customHeight="1" x14ac:dyDescent="0.25">
      <c r="A42" s="16"/>
      <c r="B42" s="88" t="s">
        <v>784</v>
      </c>
      <c r="C42" s="116" t="s">
        <v>1224</v>
      </c>
      <c r="D42" s="89"/>
      <c r="E42" s="114" t="s">
        <v>785</v>
      </c>
      <c r="F42" s="112"/>
      <c r="G42" s="92"/>
      <c r="H42" s="93"/>
      <c r="I42" s="117">
        <v>0</v>
      </c>
      <c r="J42" s="90">
        <f t="shared" si="19"/>
        <v>0</v>
      </c>
      <c r="K42" s="95">
        <f t="shared" si="13"/>
        <v>1350</v>
      </c>
      <c r="L42" s="96">
        <f t="shared" si="14"/>
        <v>0</v>
      </c>
      <c r="M42" s="95" t="str">
        <f t="shared" si="15"/>
        <v>Ej hyrbar</v>
      </c>
      <c r="N42" s="96">
        <f t="shared" si="16"/>
        <v>0</v>
      </c>
      <c r="O42" s="97"/>
      <c r="P42" s="98"/>
      <c r="Q42" s="99"/>
      <c r="R42" s="100">
        <v>1350</v>
      </c>
      <c r="S42" s="101">
        <f t="shared" si="17"/>
        <v>0</v>
      </c>
      <c r="T42" s="102">
        <v>2.7</v>
      </c>
      <c r="U42" s="101">
        <f t="shared" si="18"/>
        <v>0</v>
      </c>
      <c r="V42" s="101"/>
      <c r="W42" s="102"/>
      <c r="X42" s="7">
        <v>0.06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 customHeight="1" x14ac:dyDescent="0.25">
      <c r="A43" s="16"/>
      <c r="B43" s="88" t="s">
        <v>786</v>
      </c>
      <c r="C43" s="116" t="s">
        <v>1225</v>
      </c>
      <c r="D43" s="89"/>
      <c r="E43" s="114" t="s">
        <v>787</v>
      </c>
      <c r="F43" s="112"/>
      <c r="G43" s="92"/>
      <c r="H43" s="93"/>
      <c r="I43" s="117">
        <v>0</v>
      </c>
      <c r="J43" s="90">
        <f t="shared" si="19"/>
        <v>0</v>
      </c>
      <c r="K43" s="95">
        <f t="shared" si="13"/>
        <v>1250</v>
      </c>
      <c r="L43" s="96">
        <f t="shared" si="14"/>
        <v>0</v>
      </c>
      <c r="M43" s="95" t="str">
        <f t="shared" si="15"/>
        <v>Ej hyrbar</v>
      </c>
      <c r="N43" s="96">
        <f t="shared" si="16"/>
        <v>0</v>
      </c>
      <c r="O43" s="97"/>
      <c r="P43" s="98"/>
      <c r="Q43" s="99"/>
      <c r="R43" s="100">
        <v>1250</v>
      </c>
      <c r="S43" s="101">
        <f t="shared" si="17"/>
        <v>0</v>
      </c>
      <c r="T43" s="102">
        <v>2.5</v>
      </c>
      <c r="U43" s="101">
        <f t="shared" si="18"/>
        <v>0</v>
      </c>
      <c r="V43" s="101"/>
      <c r="W43" s="102"/>
      <c r="X43" s="7">
        <v>0.06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 customHeight="1" x14ac:dyDescent="0.25">
      <c r="A44" s="16"/>
      <c r="B44" s="88" t="s">
        <v>788</v>
      </c>
      <c r="C44" s="116" t="s">
        <v>1226</v>
      </c>
      <c r="D44" s="89"/>
      <c r="E44" s="114" t="s">
        <v>655</v>
      </c>
      <c r="F44" s="112"/>
      <c r="G44" s="92"/>
      <c r="H44" s="93"/>
      <c r="I44" s="117">
        <v>9.5</v>
      </c>
      <c r="J44" s="118">
        <f t="shared" si="19"/>
        <v>0</v>
      </c>
      <c r="K44" s="95">
        <f t="shared" si="13"/>
        <v>1298</v>
      </c>
      <c r="L44" s="120">
        <f t="shared" si="14"/>
        <v>0</v>
      </c>
      <c r="M44" s="119" t="str">
        <f t="shared" si="15"/>
        <v>Ej hyrbar</v>
      </c>
      <c r="N44" s="120">
        <f t="shared" si="16"/>
        <v>0</v>
      </c>
      <c r="O44" s="121"/>
      <c r="P44" s="122"/>
      <c r="Q44" s="123"/>
      <c r="R44" s="100">
        <v>1298</v>
      </c>
      <c r="S44" s="124">
        <f t="shared" si="17"/>
        <v>0</v>
      </c>
      <c r="T44" s="125">
        <v>2.33</v>
      </c>
      <c r="U44" s="124">
        <f t="shared" si="18"/>
        <v>0</v>
      </c>
      <c r="V44" s="101"/>
      <c r="W44" s="102"/>
      <c r="X44" s="7">
        <v>0.06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 customHeight="1" x14ac:dyDescent="0.25">
      <c r="A45" s="16"/>
      <c r="B45" s="88" t="s">
        <v>789</v>
      </c>
      <c r="C45" s="116" t="s">
        <v>1227</v>
      </c>
      <c r="D45" s="89"/>
      <c r="E45" s="114" t="s">
        <v>790</v>
      </c>
      <c r="F45" s="112"/>
      <c r="G45" s="92"/>
      <c r="H45" s="93"/>
      <c r="I45" s="117">
        <v>7.4</v>
      </c>
      <c r="J45" s="118">
        <f>I45*G45</f>
        <v>0</v>
      </c>
      <c r="K45" s="95">
        <f t="shared" si="13"/>
        <v>1096</v>
      </c>
      <c r="L45" s="120">
        <f>IF($U$1=1,U45,IF($S$1=1,S45,""))</f>
        <v>0</v>
      </c>
      <c r="M45" s="119" t="str">
        <f>IF($U$1=2,IF(P45=1,T45,$V$1),"")</f>
        <v>Ej hyrbar</v>
      </c>
      <c r="N45" s="120">
        <f>IF($U$1=2,U45,"")</f>
        <v>0</v>
      </c>
      <c r="O45" s="121"/>
      <c r="P45" s="122"/>
      <c r="Q45" s="123"/>
      <c r="R45" s="100">
        <v>1096</v>
      </c>
      <c r="S45" s="124">
        <f t="shared" si="17"/>
        <v>0</v>
      </c>
      <c r="T45" s="125">
        <v>2.19</v>
      </c>
      <c r="U45" s="124">
        <f t="shared" si="18"/>
        <v>0</v>
      </c>
      <c r="V45" s="101"/>
      <c r="W45" s="102"/>
      <c r="X45" s="7">
        <v>0.06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s="29" customFormat="1" ht="25.5" customHeight="1" x14ac:dyDescent="0.25">
      <c r="A46" s="28"/>
      <c r="B46" s="126" t="s">
        <v>791</v>
      </c>
      <c r="C46" s="127" t="s">
        <v>1228</v>
      </c>
      <c r="D46" s="128"/>
      <c r="E46" s="129" t="s">
        <v>656</v>
      </c>
      <c r="F46" s="130"/>
      <c r="G46" s="131"/>
      <c r="H46" s="132"/>
      <c r="I46" s="133">
        <v>6.4</v>
      </c>
      <c r="J46" s="118">
        <f>I46*G46</f>
        <v>0</v>
      </c>
      <c r="K46" s="95">
        <f t="shared" si="13"/>
        <v>1032</v>
      </c>
      <c r="L46" s="120">
        <f>IF($U$1=1,U46,IF($S$1=1,S46,""))</f>
        <v>0</v>
      </c>
      <c r="M46" s="119" t="str">
        <f>IF($U$1=2,IF(P46=1,T46,$V$1),"")</f>
        <v>Ej hyrbar</v>
      </c>
      <c r="N46" s="120">
        <f>IF($U$1=2,U46,"")</f>
        <v>0</v>
      </c>
      <c r="O46" s="121"/>
      <c r="P46" s="122"/>
      <c r="Q46" s="123"/>
      <c r="R46" s="100">
        <v>1032</v>
      </c>
      <c r="S46" s="124">
        <f t="shared" si="17"/>
        <v>0</v>
      </c>
      <c r="T46" s="125">
        <v>2.06</v>
      </c>
      <c r="U46" s="124">
        <f t="shared" si="18"/>
        <v>0</v>
      </c>
      <c r="V46" s="124"/>
      <c r="W46" s="125"/>
      <c r="X46" s="30">
        <v>0.06</v>
      </c>
      <c r="Y46" s="31"/>
      <c r="Z46" s="31"/>
      <c r="AA46" s="31"/>
      <c r="AB46" s="31"/>
      <c r="AC46" s="5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3" ht="12.75" customHeight="1" x14ac:dyDescent="0.25">
      <c r="A47" s="16"/>
      <c r="B47" s="88" t="s">
        <v>792</v>
      </c>
      <c r="C47" s="116" t="s">
        <v>1229</v>
      </c>
      <c r="D47" s="89"/>
      <c r="E47" s="114" t="s">
        <v>793</v>
      </c>
      <c r="F47" s="112"/>
      <c r="G47" s="92"/>
      <c r="H47" s="93"/>
      <c r="I47" s="117">
        <v>1.9</v>
      </c>
      <c r="J47" s="118">
        <f>I47*G47</f>
        <v>0</v>
      </c>
      <c r="K47" s="95">
        <f t="shared" si="13"/>
        <v>320</v>
      </c>
      <c r="L47" s="120">
        <f>IF($U$1=1,U47,IF($S$1=1,S47,""))</f>
        <v>0</v>
      </c>
      <c r="M47" s="119" t="str">
        <f>IF($U$1=2,IF(P47=1,T47,$V$1),"")</f>
        <v>Ej hyrbar</v>
      </c>
      <c r="N47" s="120">
        <f>IF($U$1=2,U47,"")</f>
        <v>0</v>
      </c>
      <c r="O47" s="121"/>
      <c r="P47" s="122"/>
      <c r="Q47" s="123"/>
      <c r="R47" s="100">
        <v>320</v>
      </c>
      <c r="S47" s="124">
        <f t="shared" si="17"/>
        <v>0</v>
      </c>
      <c r="T47" s="125">
        <v>0.64</v>
      </c>
      <c r="U47" s="124">
        <f t="shared" si="18"/>
        <v>0</v>
      </c>
      <c r="V47" s="101"/>
      <c r="W47" s="102"/>
      <c r="X47" s="7">
        <v>0.06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 customHeight="1" x14ac:dyDescent="0.35">
      <c r="A48" s="16"/>
      <c r="B48" s="88"/>
      <c r="C48" s="104" t="s">
        <v>1449</v>
      </c>
      <c r="D48" s="89"/>
      <c r="E48" s="109"/>
      <c r="F48" s="112"/>
      <c r="G48" s="92"/>
      <c r="H48" s="92"/>
      <c r="I48" s="117"/>
      <c r="J48" s="118"/>
      <c r="K48" s="119"/>
      <c r="L48" s="120"/>
      <c r="M48" s="119"/>
      <c r="N48" s="120"/>
      <c r="O48" s="121"/>
      <c r="P48" s="134"/>
      <c r="Q48" s="123"/>
      <c r="R48" s="100"/>
      <c r="S48" s="124"/>
      <c r="T48" s="125"/>
      <c r="U48" s="124"/>
      <c r="V48" s="101"/>
      <c r="W48" s="102"/>
      <c r="X48" s="7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 customHeight="1" x14ac:dyDescent="0.25">
      <c r="A49" s="16"/>
      <c r="B49" s="88" t="s">
        <v>794</v>
      </c>
      <c r="C49" s="116" t="s">
        <v>1230</v>
      </c>
      <c r="D49" s="89"/>
      <c r="E49" s="114" t="s">
        <v>795</v>
      </c>
      <c r="F49" s="112"/>
      <c r="G49" s="92"/>
      <c r="H49" s="93"/>
      <c r="I49" s="117">
        <v>21.8</v>
      </c>
      <c r="J49" s="118">
        <f t="shared" ref="J49:J58" si="20">I49*G49</f>
        <v>0</v>
      </c>
      <c r="K49" s="119">
        <f t="shared" ref="K49:K58" si="21">IF($U$1=1,IF(P49=1,T49,$V$1),IF($S$1=1,R49,""))</f>
        <v>0</v>
      </c>
      <c r="L49" s="120">
        <f t="shared" ref="L49:L58" si="22">IF($U$1=1,U49,IF($S$1=1,S49,""))</f>
        <v>0</v>
      </c>
      <c r="M49" s="119" t="str">
        <f t="shared" ref="M49:M58" si="23">IF($U$1=2,IF(P49=1,T49,$V$1),"")</f>
        <v>Ej hyrbar</v>
      </c>
      <c r="N49" s="120">
        <f t="shared" ref="N49:N58" si="24">IF($U$1=2,U49,"")</f>
        <v>0</v>
      </c>
      <c r="O49" s="121"/>
      <c r="P49" s="122"/>
      <c r="Q49" s="123"/>
      <c r="R49" s="100">
        <v>0</v>
      </c>
      <c r="S49" s="124">
        <f t="shared" ref="S49:S58" si="25">R49*(1-$D$1)*G49</f>
        <v>0</v>
      </c>
      <c r="T49" s="125" t="s">
        <v>621</v>
      </c>
      <c r="U49" s="124">
        <f t="shared" ref="U49:U58" si="26">IF(P49=1,T49*(1-$J$1)*G49,0)</f>
        <v>0</v>
      </c>
      <c r="V49" s="101"/>
      <c r="W49" s="102"/>
      <c r="X49" s="7">
        <v>0.06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 customHeight="1" x14ac:dyDescent="0.25">
      <c r="A50" s="16"/>
      <c r="B50" s="88" t="s">
        <v>796</v>
      </c>
      <c r="C50" s="116" t="s">
        <v>1231</v>
      </c>
      <c r="D50" s="89"/>
      <c r="E50" s="114" t="s">
        <v>797</v>
      </c>
      <c r="F50" s="112"/>
      <c r="G50" s="92"/>
      <c r="H50" s="93"/>
      <c r="I50" s="117">
        <v>17.8</v>
      </c>
      <c r="J50" s="118">
        <f t="shared" si="20"/>
        <v>0</v>
      </c>
      <c r="K50" s="119">
        <f t="shared" si="21"/>
        <v>0</v>
      </c>
      <c r="L50" s="120">
        <f t="shared" si="22"/>
        <v>0</v>
      </c>
      <c r="M50" s="119" t="str">
        <f t="shared" si="23"/>
        <v>Ej hyrbar</v>
      </c>
      <c r="N50" s="120">
        <f t="shared" si="24"/>
        <v>0</v>
      </c>
      <c r="O50" s="121"/>
      <c r="P50" s="122"/>
      <c r="Q50" s="123"/>
      <c r="R50" s="100">
        <v>0</v>
      </c>
      <c r="S50" s="124">
        <f t="shared" si="25"/>
        <v>0</v>
      </c>
      <c r="T50" s="125" t="s">
        <v>621</v>
      </c>
      <c r="U50" s="124">
        <f t="shared" si="26"/>
        <v>0</v>
      </c>
      <c r="V50" s="101"/>
      <c r="W50" s="102"/>
      <c r="X50" s="7">
        <v>0.06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 customHeight="1" x14ac:dyDescent="0.25">
      <c r="A51" s="16"/>
      <c r="B51" s="88" t="s">
        <v>798</v>
      </c>
      <c r="C51" s="116" t="s">
        <v>1232</v>
      </c>
      <c r="D51" s="89"/>
      <c r="E51" s="114" t="s">
        <v>799</v>
      </c>
      <c r="F51" s="112"/>
      <c r="G51" s="92"/>
      <c r="H51" s="93"/>
      <c r="I51" s="117">
        <v>13.2</v>
      </c>
      <c r="J51" s="118">
        <f>I51*G51</f>
        <v>0</v>
      </c>
      <c r="K51" s="119">
        <f t="shared" si="21"/>
        <v>0</v>
      </c>
      <c r="L51" s="120">
        <f t="shared" si="22"/>
        <v>0</v>
      </c>
      <c r="M51" s="119" t="str">
        <f t="shared" si="23"/>
        <v>Ej hyrbar</v>
      </c>
      <c r="N51" s="120">
        <f t="shared" si="24"/>
        <v>0</v>
      </c>
      <c r="O51" s="121"/>
      <c r="P51" s="122"/>
      <c r="Q51" s="123"/>
      <c r="R51" s="100">
        <v>0</v>
      </c>
      <c r="S51" s="124">
        <f t="shared" si="25"/>
        <v>0</v>
      </c>
      <c r="T51" s="125" t="s">
        <v>621</v>
      </c>
      <c r="U51" s="124">
        <f t="shared" si="26"/>
        <v>0</v>
      </c>
      <c r="V51" s="101"/>
      <c r="W51" s="102"/>
      <c r="X51" s="7">
        <v>0.06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 customHeight="1" x14ac:dyDescent="0.25">
      <c r="A52" s="16"/>
      <c r="B52" s="88" t="s">
        <v>800</v>
      </c>
      <c r="C52" s="116" t="s">
        <v>1233</v>
      </c>
      <c r="D52" s="89"/>
      <c r="E52" s="114" t="s">
        <v>801</v>
      </c>
      <c r="F52" s="112"/>
      <c r="G52" s="92"/>
      <c r="H52" s="93"/>
      <c r="I52" s="117">
        <v>8.6</v>
      </c>
      <c r="J52" s="118">
        <f t="shared" si="20"/>
        <v>0</v>
      </c>
      <c r="K52" s="119">
        <f t="shared" si="21"/>
        <v>0</v>
      </c>
      <c r="L52" s="120">
        <f t="shared" si="22"/>
        <v>0</v>
      </c>
      <c r="M52" s="119" t="str">
        <f t="shared" si="23"/>
        <v>Ej hyrbar</v>
      </c>
      <c r="N52" s="120">
        <f t="shared" si="24"/>
        <v>0</v>
      </c>
      <c r="O52" s="121"/>
      <c r="P52" s="122"/>
      <c r="Q52" s="123"/>
      <c r="R52" s="100">
        <v>0</v>
      </c>
      <c r="S52" s="124">
        <f t="shared" si="25"/>
        <v>0</v>
      </c>
      <c r="T52" s="125" t="s">
        <v>621</v>
      </c>
      <c r="U52" s="124">
        <f t="shared" si="26"/>
        <v>0</v>
      </c>
      <c r="V52" s="101"/>
      <c r="W52" s="102"/>
      <c r="X52" s="7">
        <v>0.06</v>
      </c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 customHeight="1" x14ac:dyDescent="0.35">
      <c r="A53" s="16"/>
      <c r="B53" s="88"/>
      <c r="C53" s="104" t="s">
        <v>1447</v>
      </c>
      <c r="D53" s="89"/>
      <c r="E53" s="109"/>
      <c r="F53" s="112"/>
      <c r="G53" s="92"/>
      <c r="H53" s="92"/>
      <c r="I53" s="117"/>
      <c r="J53" s="118"/>
      <c r="K53" s="119"/>
      <c r="L53" s="120"/>
      <c r="M53" s="119"/>
      <c r="N53" s="120"/>
      <c r="O53" s="121"/>
      <c r="P53" s="134"/>
      <c r="Q53" s="123"/>
      <c r="R53" s="100"/>
      <c r="S53" s="124"/>
      <c r="T53" s="125"/>
      <c r="U53" s="124"/>
      <c r="V53" s="101"/>
      <c r="W53" s="102"/>
      <c r="X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 customHeight="1" x14ac:dyDescent="0.25">
      <c r="A54" s="16"/>
      <c r="B54" s="88" t="s">
        <v>802</v>
      </c>
      <c r="C54" s="90" t="s">
        <v>1234</v>
      </c>
      <c r="D54" s="89"/>
      <c r="E54" s="114" t="s">
        <v>803</v>
      </c>
      <c r="F54" s="112"/>
      <c r="G54" s="92"/>
      <c r="H54" s="93"/>
      <c r="I54" s="117">
        <v>0</v>
      </c>
      <c r="J54" s="118">
        <f t="shared" si="20"/>
        <v>0</v>
      </c>
      <c r="K54" s="119">
        <f t="shared" si="21"/>
        <v>1102</v>
      </c>
      <c r="L54" s="120">
        <f t="shared" si="22"/>
        <v>0</v>
      </c>
      <c r="M54" s="119" t="str">
        <f t="shared" si="23"/>
        <v>Ej hyrbar</v>
      </c>
      <c r="N54" s="120">
        <f t="shared" si="24"/>
        <v>0</v>
      </c>
      <c r="O54" s="121"/>
      <c r="P54" s="122"/>
      <c r="Q54" s="123"/>
      <c r="R54" s="100">
        <v>1102</v>
      </c>
      <c r="S54" s="124">
        <f t="shared" si="25"/>
        <v>0</v>
      </c>
      <c r="T54" s="125">
        <v>2.2000000000000002</v>
      </c>
      <c r="U54" s="124">
        <f t="shared" si="26"/>
        <v>0</v>
      </c>
      <c r="V54" s="101"/>
      <c r="W54" s="102"/>
      <c r="X54" s="7">
        <v>0.06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 customHeight="1" x14ac:dyDescent="0.25">
      <c r="A55" s="16"/>
      <c r="B55" s="88" t="s">
        <v>804</v>
      </c>
      <c r="C55" s="90" t="s">
        <v>1235</v>
      </c>
      <c r="D55" s="89"/>
      <c r="E55" s="114" t="s">
        <v>805</v>
      </c>
      <c r="F55" s="112"/>
      <c r="G55" s="92"/>
      <c r="H55" s="93"/>
      <c r="I55" s="117">
        <v>0</v>
      </c>
      <c r="J55" s="118">
        <f t="shared" si="20"/>
        <v>0</v>
      </c>
      <c r="K55" s="119">
        <f t="shared" si="21"/>
        <v>954</v>
      </c>
      <c r="L55" s="120">
        <f t="shared" si="22"/>
        <v>0</v>
      </c>
      <c r="M55" s="119" t="str">
        <f t="shared" si="23"/>
        <v>Ej hyrbar</v>
      </c>
      <c r="N55" s="120">
        <f t="shared" si="24"/>
        <v>0</v>
      </c>
      <c r="O55" s="121"/>
      <c r="P55" s="122"/>
      <c r="Q55" s="123"/>
      <c r="R55" s="100">
        <v>954</v>
      </c>
      <c r="S55" s="124">
        <f t="shared" si="25"/>
        <v>0</v>
      </c>
      <c r="T55" s="125">
        <v>1.91</v>
      </c>
      <c r="U55" s="124">
        <f t="shared" si="26"/>
        <v>0</v>
      </c>
      <c r="V55" s="101"/>
      <c r="W55" s="102"/>
      <c r="X55" s="7">
        <v>0.06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 customHeight="1" x14ac:dyDescent="0.25">
      <c r="A56" s="16"/>
      <c r="B56" s="88" t="s">
        <v>806</v>
      </c>
      <c r="C56" s="90" t="s">
        <v>1236</v>
      </c>
      <c r="D56" s="89"/>
      <c r="E56" s="114" t="s">
        <v>807</v>
      </c>
      <c r="F56" s="112"/>
      <c r="G56" s="92"/>
      <c r="H56" s="93"/>
      <c r="I56" s="117">
        <v>0</v>
      </c>
      <c r="J56" s="118">
        <f t="shared" si="20"/>
        <v>0</v>
      </c>
      <c r="K56" s="119">
        <f t="shared" si="21"/>
        <v>1482</v>
      </c>
      <c r="L56" s="120">
        <f t="shared" si="22"/>
        <v>0</v>
      </c>
      <c r="M56" s="119" t="str">
        <f t="shared" si="23"/>
        <v>Ej hyrbar</v>
      </c>
      <c r="N56" s="120">
        <f t="shared" si="24"/>
        <v>0</v>
      </c>
      <c r="O56" s="121"/>
      <c r="P56" s="122"/>
      <c r="Q56" s="123"/>
      <c r="R56" s="100">
        <v>1482</v>
      </c>
      <c r="S56" s="124">
        <f t="shared" si="25"/>
        <v>0</v>
      </c>
      <c r="T56" s="125">
        <v>2.69</v>
      </c>
      <c r="U56" s="124">
        <f t="shared" si="26"/>
        <v>0</v>
      </c>
      <c r="V56" s="101"/>
      <c r="W56" s="102"/>
      <c r="X56" s="7">
        <v>0.06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5.65" customHeight="1" x14ac:dyDescent="0.25">
      <c r="A57" s="16"/>
      <c r="B57" s="88" t="s">
        <v>808</v>
      </c>
      <c r="C57" s="90" t="s">
        <v>1237</v>
      </c>
      <c r="D57" s="89"/>
      <c r="E57" s="114" t="s">
        <v>809</v>
      </c>
      <c r="F57" s="112"/>
      <c r="G57" s="92"/>
      <c r="H57" s="93"/>
      <c r="I57" s="117">
        <v>0</v>
      </c>
      <c r="J57" s="118">
        <f t="shared" si="20"/>
        <v>0</v>
      </c>
      <c r="K57" s="119">
        <f t="shared" si="21"/>
        <v>1196</v>
      </c>
      <c r="L57" s="120">
        <f t="shared" si="22"/>
        <v>0</v>
      </c>
      <c r="M57" s="119" t="str">
        <f t="shared" si="23"/>
        <v>Ej hyrbar</v>
      </c>
      <c r="N57" s="120">
        <f t="shared" si="24"/>
        <v>0</v>
      </c>
      <c r="O57" s="121"/>
      <c r="P57" s="122"/>
      <c r="Q57" s="123"/>
      <c r="R57" s="100">
        <v>1196</v>
      </c>
      <c r="S57" s="124">
        <f t="shared" si="25"/>
        <v>0</v>
      </c>
      <c r="T57" s="125">
        <v>2.34</v>
      </c>
      <c r="U57" s="124">
        <f t="shared" si="26"/>
        <v>0</v>
      </c>
      <c r="V57" s="101"/>
      <c r="W57" s="102"/>
      <c r="X57" s="7">
        <v>0.06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s="29" customFormat="1" ht="23.4" customHeight="1" x14ac:dyDescent="0.25">
      <c r="A58" s="28"/>
      <c r="B58" s="126" t="s">
        <v>810</v>
      </c>
      <c r="C58" s="127" t="s">
        <v>1238</v>
      </c>
      <c r="D58" s="128"/>
      <c r="E58" s="129" t="s">
        <v>811</v>
      </c>
      <c r="F58" s="130"/>
      <c r="G58" s="131"/>
      <c r="H58" s="132"/>
      <c r="I58" s="133">
        <v>0</v>
      </c>
      <c r="J58" s="118">
        <f t="shared" si="20"/>
        <v>0</v>
      </c>
      <c r="K58" s="119">
        <f t="shared" si="21"/>
        <v>1193</v>
      </c>
      <c r="L58" s="120">
        <f t="shared" si="22"/>
        <v>0</v>
      </c>
      <c r="M58" s="119" t="str">
        <f t="shared" si="23"/>
        <v>Ej hyrbar</v>
      </c>
      <c r="N58" s="120">
        <f t="shared" si="24"/>
        <v>0</v>
      </c>
      <c r="O58" s="121"/>
      <c r="P58" s="122"/>
      <c r="Q58" s="123"/>
      <c r="R58" s="135">
        <v>1193</v>
      </c>
      <c r="S58" s="124">
        <f t="shared" si="25"/>
        <v>0</v>
      </c>
      <c r="T58" s="125">
        <v>2.39</v>
      </c>
      <c r="U58" s="124">
        <f t="shared" si="26"/>
        <v>0</v>
      </c>
      <c r="V58" s="124"/>
      <c r="W58" s="125"/>
      <c r="X58" s="30">
        <v>0.06</v>
      </c>
      <c r="Y58" s="31"/>
      <c r="Z58" s="31"/>
      <c r="AA58" s="31"/>
      <c r="AB58" s="31"/>
      <c r="AC58" s="5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 ht="12.75" customHeight="1" x14ac:dyDescent="0.35">
      <c r="A59" s="16"/>
      <c r="B59" s="88" t="s">
        <v>177</v>
      </c>
      <c r="C59" s="104" t="s">
        <v>533</v>
      </c>
      <c r="D59" s="23"/>
      <c r="E59" s="90" t="s">
        <v>177</v>
      </c>
      <c r="F59" s="102"/>
      <c r="G59" s="112"/>
      <c r="H59" s="112"/>
      <c r="I59" s="94"/>
      <c r="J59" s="90"/>
      <c r="K59" s="95"/>
      <c r="L59" s="90"/>
      <c r="M59" s="90"/>
      <c r="N59" s="90"/>
      <c r="O59" s="113"/>
      <c r="P59" s="99"/>
      <c r="Q59" s="99"/>
      <c r="R59" s="100"/>
      <c r="S59" s="101"/>
      <c r="T59" s="102"/>
      <c r="U59" s="102"/>
      <c r="V59" s="102"/>
      <c r="W59" s="10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.75" customHeight="1" x14ac:dyDescent="0.25">
      <c r="A60" s="16"/>
      <c r="B60" s="88" t="s">
        <v>178</v>
      </c>
      <c r="C60" s="89" t="s">
        <v>7</v>
      </c>
      <c r="D60" s="89"/>
      <c r="E60" s="90" t="s">
        <v>179</v>
      </c>
      <c r="F60" s="91"/>
      <c r="G60" s="92">
        <v>221</v>
      </c>
      <c r="H60" s="93"/>
      <c r="I60" s="94">
        <v>0.3</v>
      </c>
      <c r="J60" s="90">
        <f>I60*G60</f>
        <v>66.3</v>
      </c>
      <c r="K60" s="95">
        <f t="shared" ref="K60:K63" si="27">IF($U$1=1,IF(P60=1,T60,$V$1),IF($S$1=1,R60,""))</f>
        <v>42</v>
      </c>
      <c r="L60" s="96">
        <f>IF($U$1=1,U60,IF($S$1=1,S60,""))</f>
        <v>9282</v>
      </c>
      <c r="M60" s="95" t="str">
        <f>IF($U$1=2,IF(P60=1,T60,$V$1),"")</f>
        <v>Ej hyrbar</v>
      </c>
      <c r="N60" s="96">
        <f>IF($U$1=2,U60,"")</f>
        <v>0</v>
      </c>
      <c r="O60" s="97"/>
      <c r="P60" s="98"/>
      <c r="Q60" s="99"/>
      <c r="R60" s="100">
        <v>42</v>
      </c>
      <c r="S60" s="101">
        <f>R60*(1-$D$1)*G60</f>
        <v>9282</v>
      </c>
      <c r="T60" s="102">
        <v>8.2500000000000004E-2</v>
      </c>
      <c r="U60" s="101">
        <f>IF(P60=1,T60*(1-$J$1)*G60,0)</f>
        <v>0</v>
      </c>
      <c r="V60" s="101"/>
      <c r="W60" s="102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.75" customHeight="1" x14ac:dyDescent="0.25">
      <c r="A61" s="16"/>
      <c r="B61" s="110" t="s">
        <v>812</v>
      </c>
      <c r="C61" s="89" t="s">
        <v>1465</v>
      </c>
      <c r="D61" s="89"/>
      <c r="E61" s="90" t="s">
        <v>813</v>
      </c>
      <c r="F61" s="91"/>
      <c r="G61" s="92">
        <v>35</v>
      </c>
      <c r="H61" s="93"/>
      <c r="I61" s="94">
        <v>0.2</v>
      </c>
      <c r="J61" s="90">
        <f t="shared" ref="J61:J63" si="28">I61*G61</f>
        <v>7</v>
      </c>
      <c r="K61" s="95">
        <f t="shared" si="27"/>
        <v>25.5</v>
      </c>
      <c r="L61" s="96">
        <f t="shared" ref="L61:L63" si="29">IF($U$1=1,U61,IF($S$1=1,S61,""))</f>
        <v>892.5</v>
      </c>
      <c r="M61" s="95" t="str">
        <f t="shared" ref="M61:M63" si="30">IF($U$1=2,IF(P61=1,T61,$V$1),"")</f>
        <v>Ej hyrbar</v>
      </c>
      <c r="N61" s="96">
        <f t="shared" ref="N61:N63" si="31">IF($U$1=2,U61,"")</f>
        <v>0</v>
      </c>
      <c r="O61" s="97"/>
      <c r="P61" s="98"/>
      <c r="Q61" s="99"/>
      <c r="R61" s="100">
        <v>25.5</v>
      </c>
      <c r="S61" s="101">
        <f t="shared" ref="S61:S63" si="32">R61*(1-$D$1)*G61</f>
        <v>892.5</v>
      </c>
      <c r="T61" s="102">
        <v>7.0824999999999996</v>
      </c>
      <c r="U61" s="101">
        <f t="shared" ref="U61:U63" si="33">IF(P61=1,T61*(1-$J$1)*G61,0)</f>
        <v>0</v>
      </c>
      <c r="V61" s="101"/>
      <c r="W61" s="102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.75" customHeight="1" x14ac:dyDescent="0.25">
      <c r="A62" s="16"/>
      <c r="B62" s="110" t="s">
        <v>814</v>
      </c>
      <c r="C62" s="89" t="s">
        <v>1239</v>
      </c>
      <c r="D62" s="89"/>
      <c r="E62" s="90" t="s">
        <v>815</v>
      </c>
      <c r="F62" s="91"/>
      <c r="G62" s="92">
        <v>45</v>
      </c>
      <c r="H62" s="93"/>
      <c r="I62" s="94">
        <v>0.2</v>
      </c>
      <c r="J62" s="90">
        <f t="shared" si="28"/>
        <v>9</v>
      </c>
      <c r="K62" s="95">
        <f t="shared" si="27"/>
        <v>0</v>
      </c>
      <c r="L62" s="96">
        <f t="shared" si="29"/>
        <v>0</v>
      </c>
      <c r="M62" s="95" t="str">
        <f t="shared" si="30"/>
        <v>Ej hyrbar</v>
      </c>
      <c r="N62" s="96">
        <f t="shared" si="31"/>
        <v>0</v>
      </c>
      <c r="O62" s="97"/>
      <c r="P62" s="98"/>
      <c r="Q62" s="99"/>
      <c r="R62" s="100">
        <v>0</v>
      </c>
      <c r="S62" s="101">
        <f t="shared" si="32"/>
        <v>0</v>
      </c>
      <c r="T62" s="102">
        <v>8.0824999999999996</v>
      </c>
      <c r="U62" s="101">
        <f t="shared" si="33"/>
        <v>0</v>
      </c>
      <c r="V62" s="101"/>
      <c r="W62" s="102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.75" customHeight="1" x14ac:dyDescent="0.25">
      <c r="A63" s="16"/>
      <c r="B63" s="110" t="s">
        <v>816</v>
      </c>
      <c r="C63" s="89" t="s">
        <v>1240</v>
      </c>
      <c r="D63" s="89"/>
      <c r="E63" s="90" t="s">
        <v>817</v>
      </c>
      <c r="F63" s="91"/>
      <c r="G63" s="92">
        <v>45</v>
      </c>
      <c r="H63" s="93"/>
      <c r="I63" s="94">
        <v>0.2</v>
      </c>
      <c r="J63" s="90">
        <f t="shared" si="28"/>
        <v>9</v>
      </c>
      <c r="K63" s="95">
        <f t="shared" si="27"/>
        <v>0</v>
      </c>
      <c r="L63" s="96">
        <f t="shared" si="29"/>
        <v>0</v>
      </c>
      <c r="M63" s="95" t="str">
        <f t="shared" si="30"/>
        <v>Ej hyrbar</v>
      </c>
      <c r="N63" s="96">
        <f t="shared" si="31"/>
        <v>0</v>
      </c>
      <c r="O63" s="97"/>
      <c r="P63" s="98"/>
      <c r="Q63" s="99"/>
      <c r="R63" s="100">
        <v>0</v>
      </c>
      <c r="S63" s="101">
        <f t="shared" si="32"/>
        <v>0</v>
      </c>
      <c r="T63" s="102">
        <v>9.0824999999999996</v>
      </c>
      <c r="U63" s="101">
        <f t="shared" si="33"/>
        <v>0</v>
      </c>
      <c r="V63" s="101"/>
      <c r="W63" s="102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.75" customHeight="1" x14ac:dyDescent="0.25">
      <c r="A64" s="16"/>
      <c r="B64" s="110" t="s">
        <v>818</v>
      </c>
      <c r="C64" s="89" t="s">
        <v>1241</v>
      </c>
      <c r="D64" s="89"/>
      <c r="E64" s="90" t="s">
        <v>819</v>
      </c>
      <c r="F64" s="91"/>
      <c r="G64" s="92"/>
      <c r="H64" s="93"/>
      <c r="I64" s="94">
        <v>0</v>
      </c>
      <c r="J64" s="90">
        <f>I64*G64</f>
        <v>0</v>
      </c>
      <c r="K64" s="95">
        <f>IF($U$1=1,IF(P64=1,T64,$V$1),IF($S$1=1,R64,""))</f>
        <v>0</v>
      </c>
      <c r="L64" s="96">
        <f>IF($U$1=1,U64,IF($S$1=1,S64,""))</f>
        <v>0</v>
      </c>
      <c r="M64" s="95" t="str">
        <f>IF($U$1=2,IF(P64=1,T64,$V$1),"")</f>
        <v>Ej hyrbar</v>
      </c>
      <c r="N64" s="96">
        <f>IF($U$1=2,U64,"")</f>
        <v>0</v>
      </c>
      <c r="O64" s="97"/>
      <c r="P64" s="98"/>
      <c r="Q64" s="99"/>
      <c r="R64" s="100">
        <v>0</v>
      </c>
      <c r="S64" s="101">
        <f>R64*(1-$D$1)*G64</f>
        <v>0</v>
      </c>
      <c r="T64" s="102">
        <v>10.0825</v>
      </c>
      <c r="U64" s="101">
        <f>IF(P64=1,T64*(1-$J$1)*G64,0)</f>
        <v>0</v>
      </c>
      <c r="V64" s="101"/>
      <c r="W64" s="102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.75" customHeight="1" x14ac:dyDescent="0.25">
      <c r="A65" s="16"/>
      <c r="B65" s="110" t="s">
        <v>820</v>
      </c>
      <c r="C65" s="89" t="s">
        <v>1464</v>
      </c>
      <c r="D65" s="89"/>
      <c r="E65" s="90" t="s">
        <v>1463</v>
      </c>
      <c r="F65" s="91"/>
      <c r="G65" s="92">
        <v>22</v>
      </c>
      <c r="H65" s="93"/>
      <c r="I65" s="94">
        <v>1.2</v>
      </c>
      <c r="J65" s="90">
        <f>I65*G65</f>
        <v>26.4</v>
      </c>
      <c r="K65" s="95">
        <v>299</v>
      </c>
      <c r="L65" s="96">
        <f>IF($U$1=1,U65,IF($S$1=1,S65,""))</f>
        <v>6578</v>
      </c>
      <c r="M65" s="95" t="str">
        <f>IF($U$1=2,IF(P65=1,T65,$V$1),"")</f>
        <v>Ej hyrbar</v>
      </c>
      <c r="N65" s="96">
        <f>IF($U$1=2,U65,"")</f>
        <v>0</v>
      </c>
      <c r="O65" s="97"/>
      <c r="P65" s="98"/>
      <c r="Q65" s="99"/>
      <c r="R65" s="100">
        <v>299</v>
      </c>
      <c r="S65" s="101">
        <f>R65*(1-$D$1)*G65</f>
        <v>6578</v>
      </c>
      <c r="T65" s="102">
        <v>11.0825</v>
      </c>
      <c r="U65" s="101">
        <f>IF(P65=1,T65*(1-$J$1)*G65,0)</f>
        <v>0</v>
      </c>
      <c r="V65" s="101"/>
      <c r="W65" s="102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 customHeight="1" x14ac:dyDescent="0.25">
      <c r="A66" s="16"/>
      <c r="B66" s="88" t="s">
        <v>821</v>
      </c>
      <c r="C66" s="89" t="s">
        <v>1242</v>
      </c>
      <c r="D66" s="89"/>
      <c r="E66" s="90" t="s">
        <v>822</v>
      </c>
      <c r="F66" s="91"/>
      <c r="G66" s="92"/>
      <c r="H66" s="93"/>
      <c r="I66" s="94">
        <v>2.9</v>
      </c>
      <c r="J66" s="90">
        <f>I66*G66</f>
        <v>0</v>
      </c>
      <c r="K66" s="95">
        <f>IF($U$1=1,IF(P66=1,T66,$V$1),IF($S$1=1,R66,""))</f>
        <v>295</v>
      </c>
      <c r="L66" s="96">
        <f>IF($U$1=1,U66,IF($S$1=1,S66,""))</f>
        <v>0</v>
      </c>
      <c r="M66" s="95" t="str">
        <f>IF($U$1=2,IF(P66=1,T66,$V$1),"")</f>
        <v>Ej hyrbar</v>
      </c>
      <c r="N66" s="96">
        <f>IF($U$1=2,U66,"")</f>
        <v>0</v>
      </c>
      <c r="O66" s="97"/>
      <c r="P66" s="98"/>
      <c r="Q66" s="99"/>
      <c r="R66" s="100">
        <v>295</v>
      </c>
      <c r="S66" s="101">
        <f>R66*(1-$D$1)*G66</f>
        <v>0</v>
      </c>
      <c r="T66" s="102" t="s">
        <v>621</v>
      </c>
      <c r="U66" s="101">
        <f>IF(P66=1,T66*(1-$J$1)*G66,0)</f>
        <v>0</v>
      </c>
      <c r="V66" s="101"/>
      <c r="W66" s="102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 customHeight="1" x14ac:dyDescent="0.25">
      <c r="A67" s="16"/>
      <c r="B67" s="88" t="s">
        <v>180</v>
      </c>
      <c r="C67" s="89" t="s">
        <v>8</v>
      </c>
      <c r="D67" s="89"/>
      <c r="E67" s="90" t="s">
        <v>181</v>
      </c>
      <c r="F67" s="91"/>
      <c r="G67" s="92"/>
      <c r="H67" s="93"/>
      <c r="I67" s="94">
        <v>1.2</v>
      </c>
      <c r="J67" s="90">
        <f>I67*G67</f>
        <v>0</v>
      </c>
      <c r="K67" s="95">
        <f>IF($U$1=1,IF(P67=1,T67,$V$1),IF($S$1=1,R67,""))</f>
        <v>128</v>
      </c>
      <c r="L67" s="96">
        <f>IF($U$1=1,U67,IF($S$1=1,S67,""))</f>
        <v>0</v>
      </c>
      <c r="M67" s="95" t="str">
        <f>IF($U$1=2,IF(P67=1,T67,$V$1),"")</f>
        <v>Ej hyrbar</v>
      </c>
      <c r="N67" s="96">
        <f>IF($U$1=2,U67,"")</f>
        <v>0</v>
      </c>
      <c r="O67" s="97"/>
      <c r="P67" s="136"/>
      <c r="Q67" s="99"/>
      <c r="R67" s="100">
        <v>128</v>
      </c>
      <c r="S67" s="101">
        <f>R67*(1-$D$1)*G67</f>
        <v>0</v>
      </c>
      <c r="T67" s="102">
        <v>0.28999999999999998</v>
      </c>
      <c r="U67" s="101">
        <f>IF(P67=1,T67*(1-$J$1)*G67,0)</f>
        <v>0</v>
      </c>
      <c r="V67" s="101"/>
      <c r="W67" s="102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2.75" customHeight="1" x14ac:dyDescent="0.35">
      <c r="A68" s="16"/>
      <c r="B68" s="88" t="s">
        <v>177</v>
      </c>
      <c r="C68" s="104" t="s">
        <v>534</v>
      </c>
      <c r="D68" s="23"/>
      <c r="E68" s="90" t="s">
        <v>177</v>
      </c>
      <c r="F68" s="102"/>
      <c r="G68" s="112"/>
      <c r="H68" s="112"/>
      <c r="I68" s="94"/>
      <c r="J68" s="90"/>
      <c r="K68" s="95"/>
      <c r="L68" s="90"/>
      <c r="M68" s="90"/>
      <c r="N68" s="90"/>
      <c r="O68" s="113"/>
      <c r="P68" s="99"/>
      <c r="Q68" s="99"/>
      <c r="R68" s="100"/>
      <c r="S68" s="101"/>
      <c r="T68" s="102"/>
      <c r="U68" s="102"/>
      <c r="V68" s="102"/>
      <c r="W68" s="10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2.75" customHeight="1" x14ac:dyDescent="0.25">
      <c r="A69" s="16"/>
      <c r="B69" s="88" t="s">
        <v>182</v>
      </c>
      <c r="C69" s="89" t="s">
        <v>9</v>
      </c>
      <c r="D69" s="89"/>
      <c r="E69" s="90" t="s">
        <v>183</v>
      </c>
      <c r="F69" s="91"/>
      <c r="G69" s="92">
        <v>620</v>
      </c>
      <c r="H69" s="93"/>
      <c r="I69" s="94">
        <v>13.2</v>
      </c>
      <c r="J69" s="90">
        <f t="shared" ref="J69:J78" si="34">I69*G69</f>
        <v>8184</v>
      </c>
      <c r="K69" s="95">
        <f t="shared" ref="K69:K78" si="35">IF($U$1=1,IF(P69=1,T69,$V$1),IF($S$1=1,R69,""))</f>
        <v>718</v>
      </c>
      <c r="L69" s="96">
        <f t="shared" ref="L69:L78" si="36">IF($U$1=1,U69,IF($S$1=1,S69,""))</f>
        <v>445160</v>
      </c>
      <c r="M69" s="95" t="str">
        <f t="shared" ref="M69:M78" si="37">IF($U$1=2,IF(P69=1,T69,$V$1),"")</f>
        <v>Ej hyrbar</v>
      </c>
      <c r="N69" s="96">
        <f t="shared" ref="N69:N78" si="38">IF($U$1=2,U69,"")</f>
        <v>0</v>
      </c>
      <c r="O69" s="97"/>
      <c r="P69" s="98"/>
      <c r="Q69" s="99"/>
      <c r="R69" s="100">
        <v>718</v>
      </c>
      <c r="S69" s="101">
        <f t="shared" ref="S69:S78" si="39">R69*(1-$D$1)*G69</f>
        <v>445160</v>
      </c>
      <c r="T69" s="102">
        <v>1.226</v>
      </c>
      <c r="U69" s="101">
        <f t="shared" ref="U69:U78" si="40">IF(P69=1,T69*(1-$J$1)*G69,0)</f>
        <v>0</v>
      </c>
      <c r="V69" s="101"/>
      <c r="W69" s="102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2.75" customHeight="1" x14ac:dyDescent="0.25">
      <c r="A70" s="16"/>
      <c r="B70" s="88" t="s">
        <v>184</v>
      </c>
      <c r="C70" s="89" t="s">
        <v>10</v>
      </c>
      <c r="D70" s="89"/>
      <c r="E70" s="90" t="s">
        <v>185</v>
      </c>
      <c r="F70" s="91"/>
      <c r="G70" s="92">
        <v>931</v>
      </c>
      <c r="H70" s="93"/>
      <c r="I70" s="94">
        <v>11.3</v>
      </c>
      <c r="J70" s="90">
        <f t="shared" si="34"/>
        <v>10520.300000000001</v>
      </c>
      <c r="K70" s="95">
        <f t="shared" si="35"/>
        <v>655</v>
      </c>
      <c r="L70" s="96">
        <f t="shared" si="36"/>
        <v>609805</v>
      </c>
      <c r="M70" s="95" t="str">
        <f t="shared" si="37"/>
        <v>Ej hyrbar</v>
      </c>
      <c r="N70" s="96">
        <f t="shared" si="38"/>
        <v>0</v>
      </c>
      <c r="O70" s="97"/>
      <c r="P70" s="98"/>
      <c r="Q70" s="99"/>
      <c r="R70" s="100">
        <v>655</v>
      </c>
      <c r="S70" s="101">
        <f t="shared" si="39"/>
        <v>609805</v>
      </c>
      <c r="T70" s="102">
        <v>1.0719999999999998</v>
      </c>
      <c r="U70" s="101">
        <f t="shared" si="40"/>
        <v>0</v>
      </c>
      <c r="V70" s="101"/>
      <c r="W70" s="102"/>
      <c r="X70" s="102"/>
      <c r="Y70" s="103"/>
      <c r="Z70" s="103"/>
      <c r="AA70" s="103"/>
      <c r="AB70" s="103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 customHeight="1" x14ac:dyDescent="0.25">
      <c r="A71" s="16"/>
      <c r="B71" s="88" t="s">
        <v>186</v>
      </c>
      <c r="C71" s="89" t="s">
        <v>11</v>
      </c>
      <c r="D71" s="89"/>
      <c r="E71" s="90" t="s">
        <v>187</v>
      </c>
      <c r="F71" s="91"/>
      <c r="G71" s="92">
        <v>1689</v>
      </c>
      <c r="H71" s="93"/>
      <c r="I71" s="94">
        <v>10</v>
      </c>
      <c r="J71" s="90">
        <f t="shared" si="34"/>
        <v>16890</v>
      </c>
      <c r="K71" s="95">
        <f t="shared" si="35"/>
        <v>599</v>
      </c>
      <c r="L71" s="96">
        <f t="shared" si="36"/>
        <v>1011711</v>
      </c>
      <c r="M71" s="95" t="str">
        <f t="shared" si="37"/>
        <v>Ej hyrbar</v>
      </c>
      <c r="N71" s="96">
        <f t="shared" si="38"/>
        <v>0</v>
      </c>
      <c r="O71" s="97"/>
      <c r="P71" s="98"/>
      <c r="Q71" s="99"/>
      <c r="R71" s="100">
        <v>599</v>
      </c>
      <c r="S71" s="101">
        <f t="shared" si="39"/>
        <v>1011711</v>
      </c>
      <c r="T71" s="102">
        <v>0.98799999999999999</v>
      </c>
      <c r="U71" s="101">
        <f t="shared" si="40"/>
        <v>0</v>
      </c>
      <c r="V71" s="101"/>
      <c r="W71" s="102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 customHeight="1" x14ac:dyDescent="0.25">
      <c r="A72" s="16"/>
      <c r="B72" s="88" t="s">
        <v>188</v>
      </c>
      <c r="C72" s="89" t="s">
        <v>12</v>
      </c>
      <c r="D72" s="89"/>
      <c r="E72" s="90" t="s">
        <v>189</v>
      </c>
      <c r="F72" s="91"/>
      <c r="G72" s="92">
        <v>86</v>
      </c>
      <c r="H72" s="93"/>
      <c r="I72" s="94">
        <v>9.1</v>
      </c>
      <c r="J72" s="90">
        <f t="shared" si="34"/>
        <v>782.6</v>
      </c>
      <c r="K72" s="95">
        <f t="shared" si="35"/>
        <v>562</v>
      </c>
      <c r="L72" s="96">
        <f t="shared" si="36"/>
        <v>48332</v>
      </c>
      <c r="M72" s="95" t="str">
        <f t="shared" si="37"/>
        <v>Ej hyrbar</v>
      </c>
      <c r="N72" s="96">
        <f t="shared" si="38"/>
        <v>0</v>
      </c>
      <c r="O72" s="97"/>
      <c r="P72" s="98"/>
      <c r="Q72" s="99"/>
      <c r="R72" s="100">
        <v>562</v>
      </c>
      <c r="S72" s="101">
        <f t="shared" si="39"/>
        <v>48332</v>
      </c>
      <c r="T72" s="102">
        <v>0.90600000000000003</v>
      </c>
      <c r="U72" s="101">
        <f t="shared" si="40"/>
        <v>0</v>
      </c>
      <c r="V72" s="101"/>
      <c r="W72" s="10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 customHeight="1" x14ac:dyDescent="0.25">
      <c r="A73" s="16"/>
      <c r="B73" s="88" t="s">
        <v>190</v>
      </c>
      <c r="C73" s="89" t="s">
        <v>13</v>
      </c>
      <c r="D73" s="89"/>
      <c r="E73" s="90" t="s">
        <v>191</v>
      </c>
      <c r="F73" s="91"/>
      <c r="G73" s="92">
        <v>231</v>
      </c>
      <c r="H73" s="93"/>
      <c r="I73" s="94">
        <v>7.7</v>
      </c>
      <c r="J73" s="90">
        <f t="shared" si="34"/>
        <v>1778.7</v>
      </c>
      <c r="K73" s="95">
        <f t="shared" si="35"/>
        <v>469</v>
      </c>
      <c r="L73" s="96">
        <f t="shared" si="36"/>
        <v>108339</v>
      </c>
      <c r="M73" s="95" t="str">
        <f t="shared" si="37"/>
        <v>Ej hyrbar</v>
      </c>
      <c r="N73" s="96">
        <f t="shared" si="38"/>
        <v>0</v>
      </c>
      <c r="O73" s="97"/>
      <c r="P73" s="98"/>
      <c r="Q73" s="99"/>
      <c r="R73" s="100">
        <v>469</v>
      </c>
      <c r="S73" s="101">
        <f t="shared" si="39"/>
        <v>108339</v>
      </c>
      <c r="T73" s="102">
        <v>0.78400000000000003</v>
      </c>
      <c r="U73" s="101">
        <f t="shared" si="40"/>
        <v>0</v>
      </c>
      <c r="V73" s="101"/>
      <c r="W73" s="102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 customHeight="1" x14ac:dyDescent="0.25">
      <c r="A74" s="16"/>
      <c r="B74" s="88" t="s">
        <v>192</v>
      </c>
      <c r="C74" s="89" t="s">
        <v>14</v>
      </c>
      <c r="D74" s="89"/>
      <c r="E74" s="90" t="s">
        <v>193</v>
      </c>
      <c r="F74" s="91"/>
      <c r="G74" s="92">
        <v>53</v>
      </c>
      <c r="H74" s="93"/>
      <c r="I74" s="94">
        <v>7</v>
      </c>
      <c r="J74" s="90">
        <f t="shared" si="34"/>
        <v>371</v>
      </c>
      <c r="K74" s="95">
        <f t="shared" si="35"/>
        <v>458</v>
      </c>
      <c r="L74" s="96">
        <f t="shared" si="36"/>
        <v>24274</v>
      </c>
      <c r="M74" s="95" t="str">
        <f t="shared" si="37"/>
        <v>Ej hyrbar</v>
      </c>
      <c r="N74" s="96">
        <f t="shared" si="38"/>
        <v>0</v>
      </c>
      <c r="O74" s="97"/>
      <c r="P74" s="98"/>
      <c r="Q74" s="99"/>
      <c r="R74" s="100">
        <v>458</v>
      </c>
      <c r="S74" s="101">
        <f t="shared" si="39"/>
        <v>24274</v>
      </c>
      <c r="T74" s="102">
        <v>0.75600000000000001</v>
      </c>
      <c r="U74" s="101">
        <f t="shared" si="40"/>
        <v>0</v>
      </c>
      <c r="V74" s="101"/>
      <c r="W74" s="102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 customHeight="1" x14ac:dyDescent="0.25">
      <c r="A75" s="16"/>
      <c r="B75" s="88" t="s">
        <v>194</v>
      </c>
      <c r="C75" s="89" t="s">
        <v>15</v>
      </c>
      <c r="D75" s="89"/>
      <c r="E75" s="90" t="s">
        <v>195</v>
      </c>
      <c r="F75" s="91"/>
      <c r="G75" s="92">
        <v>197</v>
      </c>
      <c r="H75" s="93"/>
      <c r="I75" s="94">
        <v>6.2</v>
      </c>
      <c r="J75" s="90">
        <f t="shared" si="34"/>
        <v>1221.4000000000001</v>
      </c>
      <c r="K75" s="95">
        <f t="shared" si="35"/>
        <v>399</v>
      </c>
      <c r="L75" s="96">
        <f t="shared" si="36"/>
        <v>78603</v>
      </c>
      <c r="M75" s="95" t="str">
        <f t="shared" si="37"/>
        <v>Ej hyrbar</v>
      </c>
      <c r="N75" s="96">
        <f t="shared" si="38"/>
        <v>0</v>
      </c>
      <c r="O75" s="97"/>
      <c r="P75" s="98"/>
      <c r="Q75" s="99"/>
      <c r="R75" s="100">
        <v>399</v>
      </c>
      <c r="S75" s="101">
        <f t="shared" si="39"/>
        <v>78603</v>
      </c>
      <c r="T75" s="102">
        <v>0.64400000000000002</v>
      </c>
      <c r="U75" s="101">
        <f t="shared" si="40"/>
        <v>0</v>
      </c>
      <c r="V75" s="101"/>
      <c r="W75" s="102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 customHeight="1" x14ac:dyDescent="0.25">
      <c r="A76" s="16"/>
      <c r="B76" s="88" t="s">
        <v>196</v>
      </c>
      <c r="C76" s="89" t="s">
        <v>16</v>
      </c>
      <c r="D76" s="89"/>
      <c r="E76" s="90" t="s">
        <v>197</v>
      </c>
      <c r="F76" s="91"/>
      <c r="G76" s="92">
        <v>34</v>
      </c>
      <c r="H76" s="93"/>
      <c r="I76" s="94">
        <v>5.2</v>
      </c>
      <c r="J76" s="90">
        <f t="shared" si="34"/>
        <v>176.8</v>
      </c>
      <c r="K76" s="95">
        <f t="shared" si="35"/>
        <v>363</v>
      </c>
      <c r="L76" s="96">
        <f t="shared" si="36"/>
        <v>12342</v>
      </c>
      <c r="M76" s="95" t="str">
        <f t="shared" si="37"/>
        <v>Ej hyrbar</v>
      </c>
      <c r="N76" s="96">
        <f t="shared" si="38"/>
        <v>0</v>
      </c>
      <c r="O76" s="97"/>
      <c r="P76" s="98"/>
      <c r="Q76" s="99"/>
      <c r="R76" s="100">
        <v>363</v>
      </c>
      <c r="S76" s="101">
        <f t="shared" si="39"/>
        <v>12342</v>
      </c>
      <c r="T76" s="102">
        <v>0.57799999999999996</v>
      </c>
      <c r="U76" s="101">
        <f t="shared" si="40"/>
        <v>0</v>
      </c>
      <c r="V76" s="101"/>
      <c r="W76" s="102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2.75" customHeight="1" x14ac:dyDescent="0.25">
      <c r="A77" s="16"/>
      <c r="B77" s="88" t="s">
        <v>198</v>
      </c>
      <c r="C77" s="89" t="s">
        <v>17</v>
      </c>
      <c r="D77" s="89"/>
      <c r="E77" s="90" t="s">
        <v>199</v>
      </c>
      <c r="F77" s="91"/>
      <c r="G77" s="92">
        <v>625</v>
      </c>
      <c r="H77" s="93"/>
      <c r="I77" s="94">
        <v>4.5</v>
      </c>
      <c r="J77" s="90">
        <f t="shared" si="34"/>
        <v>2812.5</v>
      </c>
      <c r="K77" s="95">
        <f t="shared" si="35"/>
        <v>338</v>
      </c>
      <c r="L77" s="96">
        <f t="shared" si="36"/>
        <v>211250</v>
      </c>
      <c r="M77" s="95" t="str">
        <f t="shared" si="37"/>
        <v>Ej hyrbar</v>
      </c>
      <c r="N77" s="96">
        <f t="shared" si="38"/>
        <v>0</v>
      </c>
      <c r="O77" s="97"/>
      <c r="P77" s="98"/>
      <c r="Q77" s="99"/>
      <c r="R77" s="100">
        <v>338</v>
      </c>
      <c r="S77" s="101">
        <f t="shared" si="39"/>
        <v>211250</v>
      </c>
      <c r="T77" s="102">
        <v>0.5159999999999999</v>
      </c>
      <c r="U77" s="101">
        <f t="shared" si="40"/>
        <v>0</v>
      </c>
      <c r="V77" s="101"/>
      <c r="W77" s="102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2.75" customHeight="1" x14ac:dyDescent="0.25">
      <c r="A78" s="16"/>
      <c r="B78" s="88" t="s">
        <v>200</v>
      </c>
      <c r="C78" s="89" t="s">
        <v>18</v>
      </c>
      <c r="D78" s="89"/>
      <c r="E78" s="90" t="s">
        <v>201</v>
      </c>
      <c r="F78" s="91"/>
      <c r="G78" s="92">
        <v>16</v>
      </c>
      <c r="H78" s="93"/>
      <c r="I78" s="94">
        <v>4</v>
      </c>
      <c r="J78" s="90">
        <f t="shared" si="34"/>
        <v>64</v>
      </c>
      <c r="K78" s="95">
        <f t="shared" si="35"/>
        <v>279</v>
      </c>
      <c r="L78" s="96">
        <f t="shared" si="36"/>
        <v>4464</v>
      </c>
      <c r="M78" s="95" t="str">
        <f t="shared" si="37"/>
        <v>Ej hyrbar</v>
      </c>
      <c r="N78" s="96">
        <f t="shared" si="38"/>
        <v>0</v>
      </c>
      <c r="O78" s="97"/>
      <c r="P78" s="98"/>
      <c r="Q78" s="99"/>
      <c r="R78" s="100">
        <v>279</v>
      </c>
      <c r="S78" s="101">
        <f t="shared" si="39"/>
        <v>4464</v>
      </c>
      <c r="T78" s="102">
        <v>0.48799999999999993</v>
      </c>
      <c r="U78" s="101">
        <f t="shared" si="40"/>
        <v>0</v>
      </c>
      <c r="V78" s="101"/>
      <c r="W78" s="102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2.75" customHeight="1" x14ac:dyDescent="0.35">
      <c r="A79" s="16"/>
      <c r="B79" s="88"/>
      <c r="C79" s="104" t="s">
        <v>535</v>
      </c>
      <c r="D79" s="23"/>
      <c r="E79" s="90"/>
      <c r="F79" s="102"/>
      <c r="G79" s="112"/>
      <c r="H79" s="112"/>
      <c r="I79" s="94"/>
      <c r="J79" s="90"/>
      <c r="K79" s="95"/>
      <c r="L79" s="90"/>
      <c r="M79" s="90"/>
      <c r="N79" s="90"/>
      <c r="O79" s="113"/>
      <c r="P79" s="99"/>
      <c r="Q79" s="99"/>
      <c r="R79" s="100"/>
      <c r="S79" s="101"/>
      <c r="T79" s="102"/>
      <c r="U79" s="102"/>
      <c r="V79" s="102"/>
      <c r="W79" s="102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2.75" customHeight="1" x14ac:dyDescent="0.25">
      <c r="A80" s="16"/>
      <c r="B80" s="110" t="s">
        <v>823</v>
      </c>
      <c r="C80" s="89" t="s">
        <v>19</v>
      </c>
      <c r="D80" s="89"/>
      <c r="E80" s="90" t="s">
        <v>202</v>
      </c>
      <c r="F80" s="91"/>
      <c r="G80" s="92">
        <v>3</v>
      </c>
      <c r="H80" s="93"/>
      <c r="I80" s="94">
        <v>5</v>
      </c>
      <c r="J80" s="90">
        <f>I80*G80</f>
        <v>15</v>
      </c>
      <c r="K80" s="95">
        <f>IF($U$1=1,IF(P80=1,T80,$V$1),IF($S$1=1,R80,""))</f>
        <v>336</v>
      </c>
      <c r="L80" s="96">
        <f>IF($U$1=1,U80,IF($S$1=1,S80,""))</f>
        <v>1008</v>
      </c>
      <c r="M80" s="95" t="str">
        <f>IF($U$1=2,IF(P80=1,T80,$V$1),"")</f>
        <v>Ej hyrbar</v>
      </c>
      <c r="N80" s="96">
        <f>IF($U$1=2,U80,"")</f>
        <v>0</v>
      </c>
      <c r="O80" s="97"/>
      <c r="P80" s="98"/>
      <c r="Q80" s="99"/>
      <c r="R80" s="100">
        <v>336</v>
      </c>
      <c r="S80" s="101">
        <f>R80*(1-$D$1)*G80</f>
        <v>1008</v>
      </c>
      <c r="T80" s="102">
        <v>0.6</v>
      </c>
      <c r="U80" s="101">
        <f>IF(P80=1,T80*(1-$J$1)*G80,0)</f>
        <v>0</v>
      </c>
      <c r="V80" s="101"/>
      <c r="W80" s="102">
        <f>R80*X80/30</f>
        <v>1.008</v>
      </c>
      <c r="X80" s="7">
        <v>0.09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2.75" customHeight="1" x14ac:dyDescent="0.25">
      <c r="A81" s="16"/>
      <c r="B81" s="88" t="s">
        <v>203</v>
      </c>
      <c r="C81" s="89" t="s">
        <v>163</v>
      </c>
      <c r="D81" s="89"/>
      <c r="E81" s="90" t="s">
        <v>204</v>
      </c>
      <c r="F81" s="91"/>
      <c r="G81" s="92">
        <v>5</v>
      </c>
      <c r="H81" s="93"/>
      <c r="I81" s="94">
        <v>2.8</v>
      </c>
      <c r="J81" s="90">
        <f>I81*G81</f>
        <v>14</v>
      </c>
      <c r="K81" s="95">
        <v>308</v>
      </c>
      <c r="L81" s="96">
        <f>IF($U$1=1,U81,IF($S$1=1,S81,""))</f>
        <v>1540</v>
      </c>
      <c r="M81" s="95" t="str">
        <f>IF($U$1=2,IF(P81=1,T81,$V$1),"")</f>
        <v>Ej hyrbar</v>
      </c>
      <c r="N81" s="96">
        <f>IF($U$1=2,U81,"")</f>
        <v>0</v>
      </c>
      <c r="O81" s="97"/>
      <c r="P81" s="98"/>
      <c r="Q81" s="99"/>
      <c r="R81" s="100">
        <v>308</v>
      </c>
      <c r="S81" s="101">
        <f>R81*(1-$D$1)*G81</f>
        <v>1540</v>
      </c>
      <c r="T81" s="102">
        <v>0.59</v>
      </c>
      <c r="U81" s="101">
        <f>IF(P81=1,T81*(1-$J$1)*G81,0)</f>
        <v>0</v>
      </c>
      <c r="V81" s="101"/>
      <c r="W81" s="102">
        <f>R81*X81/30</f>
        <v>0.92399999999999993</v>
      </c>
      <c r="X81" s="7">
        <v>0.09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2.75" customHeight="1" x14ac:dyDescent="0.35">
      <c r="A82" s="16"/>
      <c r="B82" s="88" t="s">
        <v>177</v>
      </c>
      <c r="C82" s="104" t="s">
        <v>536</v>
      </c>
      <c r="D82" s="23"/>
      <c r="E82" s="90" t="s">
        <v>177</v>
      </c>
      <c r="F82" s="102"/>
      <c r="G82" s="112"/>
      <c r="H82" s="112"/>
      <c r="I82" s="94"/>
      <c r="J82" s="90"/>
      <c r="K82" s="95"/>
      <c r="L82" s="90"/>
      <c r="M82" s="90"/>
      <c r="N82" s="90"/>
      <c r="O82" s="113"/>
      <c r="P82" s="99"/>
      <c r="Q82" s="99"/>
      <c r="R82" s="100"/>
      <c r="S82" s="101"/>
      <c r="T82" s="102"/>
      <c r="U82" s="102"/>
      <c r="V82" s="102"/>
      <c r="W82" s="102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2.75" customHeight="1" x14ac:dyDescent="0.25">
      <c r="A83" s="16"/>
      <c r="B83" s="88" t="s">
        <v>205</v>
      </c>
      <c r="C83" s="89" t="s">
        <v>20</v>
      </c>
      <c r="D83" s="89"/>
      <c r="E83" s="90" t="s">
        <v>206</v>
      </c>
      <c r="F83" s="91"/>
      <c r="G83" s="92">
        <v>1</v>
      </c>
      <c r="H83" s="93"/>
      <c r="I83" s="94">
        <v>2.4</v>
      </c>
      <c r="J83" s="90">
        <f>I83*G83</f>
        <v>2.4</v>
      </c>
      <c r="K83" s="95">
        <v>536</v>
      </c>
      <c r="L83" s="96">
        <f>IF($U$1=1,U83,IF($S$1=1,S83,""))</f>
        <v>536</v>
      </c>
      <c r="M83" s="95" t="str">
        <f>IF($U$1=2,IF(P83=1,T83,$V$1),"")</f>
        <v>Ej hyrbar</v>
      </c>
      <c r="N83" s="96">
        <f>IF($U$1=2,U83,"")</f>
        <v>0</v>
      </c>
      <c r="O83" s="97"/>
      <c r="P83" s="98"/>
      <c r="Q83" s="99"/>
      <c r="R83" s="100">
        <v>536</v>
      </c>
      <c r="S83" s="101">
        <f>R83*(1-$D$1)*G83</f>
        <v>536</v>
      </c>
      <c r="T83" s="102">
        <v>0.93</v>
      </c>
      <c r="U83" s="101">
        <f>IF(P83=1,T83*(1-$J$1)*G83,0)</f>
        <v>0</v>
      </c>
      <c r="V83" s="101"/>
      <c r="W83" s="102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2.75" customHeight="1" x14ac:dyDescent="0.25">
      <c r="A84" s="16"/>
      <c r="B84" s="88" t="s">
        <v>207</v>
      </c>
      <c r="C84" s="89" t="s">
        <v>21</v>
      </c>
      <c r="D84" s="89"/>
      <c r="E84" s="90" t="s">
        <v>208</v>
      </c>
      <c r="F84" s="91"/>
      <c r="G84" s="92">
        <v>25</v>
      </c>
      <c r="H84" s="93"/>
      <c r="I84" s="94">
        <v>2.2999999999999998</v>
      </c>
      <c r="J84" s="90">
        <f>I84*G84</f>
        <v>57.499999999999993</v>
      </c>
      <c r="K84" s="95">
        <f>IF($U$1=1,IF(P84=1,T84,$V$1),IF($S$1=1,R84,""))</f>
        <v>434</v>
      </c>
      <c r="L84" s="96">
        <f>IF($U$1=1,U84,IF($S$1=1,S84,""))</f>
        <v>10850</v>
      </c>
      <c r="M84" s="95" t="str">
        <f>IF($U$1=2,IF(P84=1,T84,$V$1),"")</f>
        <v>Ej hyrbar</v>
      </c>
      <c r="N84" s="96">
        <f>IF($U$1=2,U84,"")</f>
        <v>0</v>
      </c>
      <c r="O84" s="97"/>
      <c r="P84" s="98"/>
      <c r="Q84" s="99"/>
      <c r="R84" s="100">
        <v>434</v>
      </c>
      <c r="S84" s="101">
        <f>R84*(1-$D$1)*G84</f>
        <v>10850</v>
      </c>
      <c r="T84" s="102">
        <v>0.94</v>
      </c>
      <c r="U84" s="101">
        <f>IF(P84=1,T84*(1-$J$1)*G84,0)</f>
        <v>0</v>
      </c>
      <c r="V84" s="101"/>
      <c r="W84" s="10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 customHeight="1" x14ac:dyDescent="0.25">
      <c r="A85" s="16"/>
      <c r="B85" s="88" t="s">
        <v>207</v>
      </c>
      <c r="C85" s="89" t="s">
        <v>21</v>
      </c>
      <c r="D85" s="89"/>
      <c r="E85" s="90" t="s">
        <v>208</v>
      </c>
      <c r="F85" s="91"/>
      <c r="G85" s="92"/>
      <c r="H85" s="93"/>
      <c r="I85" s="94">
        <v>2.2999999999999998</v>
      </c>
      <c r="J85" s="90">
        <f t="shared" ref="J85:J88" si="41">I85*G85</f>
        <v>0</v>
      </c>
      <c r="K85" s="95">
        <f t="shared" ref="K85:K88" si="42">IF($U$1=1,IF(P85=1,T85,$V$1),IF($S$1=1,R85,""))</f>
        <v>434</v>
      </c>
      <c r="L85" s="96">
        <f t="shared" ref="L85:M88" si="43">IF($U$1=1,U85,IF($S$1=1,S85,""))</f>
        <v>0</v>
      </c>
      <c r="M85" s="95" t="str">
        <f t="shared" ref="M85" si="44">IF($U$1=2,IF(P85=1,T85,$V$1),"")</f>
        <v>Ej hyrbar</v>
      </c>
      <c r="N85" s="96">
        <f t="shared" ref="N85:N88" si="45">IF($U$1=2,U85,"")</f>
        <v>0</v>
      </c>
      <c r="O85" s="97"/>
      <c r="P85" s="98"/>
      <c r="Q85" s="99"/>
      <c r="R85" s="100">
        <v>434</v>
      </c>
      <c r="S85" s="101">
        <f t="shared" ref="S85:S88" si="46">R85*(1-$D$1)*G85</f>
        <v>0</v>
      </c>
      <c r="T85" s="102">
        <v>0.94</v>
      </c>
      <c r="U85" s="101">
        <f t="shared" ref="U85:U88" si="47">IF(P85=1,T85*(1-$J$1)*G85,0)</f>
        <v>0</v>
      </c>
      <c r="V85" s="101"/>
      <c r="W85" s="102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 customHeight="1" x14ac:dyDescent="0.25">
      <c r="A86" s="16"/>
      <c r="B86" s="88" t="s">
        <v>207</v>
      </c>
      <c r="C86" s="89" t="s">
        <v>21</v>
      </c>
      <c r="D86" s="89"/>
      <c r="E86" s="90" t="s">
        <v>208</v>
      </c>
      <c r="F86" s="91"/>
      <c r="G86" s="92"/>
      <c r="H86" s="93"/>
      <c r="I86" s="94">
        <v>2.2999999999999998</v>
      </c>
      <c r="J86" s="90">
        <f t="shared" si="41"/>
        <v>0</v>
      </c>
      <c r="K86" s="95">
        <f t="shared" si="42"/>
        <v>434</v>
      </c>
      <c r="L86" s="96">
        <f t="shared" si="43"/>
        <v>0</v>
      </c>
      <c r="M86" s="96">
        <f t="shared" si="43"/>
        <v>0.94</v>
      </c>
      <c r="N86" s="96">
        <f t="shared" si="45"/>
        <v>0</v>
      </c>
      <c r="O86" s="97"/>
      <c r="P86" s="98"/>
      <c r="Q86" s="99"/>
      <c r="R86" s="100">
        <v>434</v>
      </c>
      <c r="S86" s="101">
        <f t="shared" si="46"/>
        <v>0</v>
      </c>
      <c r="T86" s="102">
        <v>0.94</v>
      </c>
      <c r="U86" s="101">
        <f t="shared" si="47"/>
        <v>0</v>
      </c>
      <c r="V86" s="101"/>
      <c r="W86" s="102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 customHeight="1" x14ac:dyDescent="0.25">
      <c r="A87" s="16"/>
      <c r="B87" s="88">
        <v>8110640</v>
      </c>
      <c r="C87" s="89" t="s">
        <v>1534</v>
      </c>
      <c r="D87" s="89"/>
      <c r="E87" s="90" t="s">
        <v>1535</v>
      </c>
      <c r="F87" s="112"/>
      <c r="G87" s="92"/>
      <c r="H87" s="92"/>
      <c r="I87" s="94">
        <v>10</v>
      </c>
      <c r="J87" s="90">
        <f t="shared" si="41"/>
        <v>0</v>
      </c>
      <c r="K87" s="95">
        <f t="shared" si="42"/>
        <v>915</v>
      </c>
      <c r="L87" s="96">
        <f t="shared" si="43"/>
        <v>0</v>
      </c>
      <c r="M87" s="96">
        <f t="shared" si="43"/>
        <v>2.34</v>
      </c>
      <c r="N87" s="96">
        <f t="shared" si="45"/>
        <v>0</v>
      </c>
      <c r="O87" s="97"/>
      <c r="P87" s="98"/>
      <c r="Q87" s="99"/>
      <c r="R87" s="100">
        <v>915</v>
      </c>
      <c r="S87" s="101">
        <f t="shared" si="46"/>
        <v>0</v>
      </c>
      <c r="T87" s="102">
        <v>2.34</v>
      </c>
      <c r="U87" s="101">
        <f t="shared" si="47"/>
        <v>0</v>
      </c>
      <c r="V87" s="101"/>
      <c r="W87" s="102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 customHeight="1" x14ac:dyDescent="0.25">
      <c r="A88" s="16"/>
      <c r="B88" s="88">
        <v>8110660</v>
      </c>
      <c r="C88" s="89" t="s">
        <v>1534</v>
      </c>
      <c r="D88" s="89"/>
      <c r="E88" s="90" t="s">
        <v>1536</v>
      </c>
      <c r="F88" s="112"/>
      <c r="G88" s="92"/>
      <c r="H88" s="92"/>
      <c r="I88" s="94">
        <v>8</v>
      </c>
      <c r="J88" s="90">
        <f t="shared" si="41"/>
        <v>0</v>
      </c>
      <c r="K88" s="95">
        <f t="shared" si="42"/>
        <v>782</v>
      </c>
      <c r="L88" s="96">
        <f t="shared" si="43"/>
        <v>0</v>
      </c>
      <c r="M88" s="96">
        <f t="shared" si="43"/>
        <v>2.1</v>
      </c>
      <c r="N88" s="96">
        <f t="shared" si="45"/>
        <v>0</v>
      </c>
      <c r="O88" s="97"/>
      <c r="P88" s="98"/>
      <c r="Q88" s="99"/>
      <c r="R88" s="100">
        <v>782</v>
      </c>
      <c r="S88" s="101">
        <f t="shared" si="46"/>
        <v>0</v>
      </c>
      <c r="T88" s="102">
        <v>2.1</v>
      </c>
      <c r="U88" s="101">
        <f t="shared" si="47"/>
        <v>0</v>
      </c>
      <c r="V88" s="101"/>
      <c r="W88" s="102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 customHeight="1" x14ac:dyDescent="0.35">
      <c r="A89" s="16"/>
      <c r="B89" s="88" t="s">
        <v>177</v>
      </c>
      <c r="C89" s="104" t="s">
        <v>537</v>
      </c>
      <c r="D89" s="23"/>
      <c r="E89" s="90" t="s">
        <v>177</v>
      </c>
      <c r="F89" s="102"/>
      <c r="G89" s="112"/>
      <c r="H89" s="112"/>
      <c r="I89" s="94"/>
      <c r="J89" s="90"/>
      <c r="K89" s="95"/>
      <c r="L89" s="90"/>
      <c r="M89" s="90"/>
      <c r="N89" s="90"/>
      <c r="O89" s="113"/>
      <c r="P89" s="99"/>
      <c r="Q89" s="99"/>
      <c r="R89" s="100"/>
      <c r="S89" s="101"/>
      <c r="T89" s="102"/>
      <c r="U89" s="102"/>
      <c r="V89" s="102"/>
      <c r="W89" s="102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 customHeight="1" x14ac:dyDescent="0.25">
      <c r="A90" s="16"/>
      <c r="B90" s="88" t="s">
        <v>824</v>
      </c>
      <c r="C90" s="89" t="s">
        <v>1243</v>
      </c>
      <c r="D90" s="89"/>
      <c r="E90" s="90" t="s">
        <v>629</v>
      </c>
      <c r="F90" s="91"/>
      <c r="G90" s="92">
        <v>36</v>
      </c>
      <c r="H90" s="93"/>
      <c r="I90" s="94">
        <v>12.9</v>
      </c>
      <c r="J90" s="90">
        <f t="shared" ref="J90:J99" si="48">I90*G90</f>
        <v>464.40000000000003</v>
      </c>
      <c r="K90" s="95">
        <f t="shared" ref="K90:K99" si="49">IF($U$1=1,IF(P90=1,T90,$V$1),IF($S$1=1,R90,""))</f>
        <v>689</v>
      </c>
      <c r="L90" s="96">
        <f t="shared" ref="L90:L99" si="50">IF($U$1=1,U90,IF($S$1=1,S90,""))</f>
        <v>24804</v>
      </c>
      <c r="M90" s="95" t="str">
        <f t="shared" ref="M90:M99" si="51">IF($U$1=2,IF(P90=1,T90,$V$1),"")</f>
        <v>Ej hyrbar</v>
      </c>
      <c r="N90" s="96">
        <f t="shared" ref="N90:N99" si="52">IF($U$1=2,U90,"")</f>
        <v>0</v>
      </c>
      <c r="O90" s="97"/>
      <c r="P90" s="98"/>
      <c r="Q90" s="99"/>
      <c r="R90" s="100">
        <v>689</v>
      </c>
      <c r="S90" s="101">
        <f t="shared" ref="S90:S99" si="53">R90*(1-$D$1)*G90</f>
        <v>24804</v>
      </c>
      <c r="T90" s="102">
        <v>1.1679999999999999</v>
      </c>
      <c r="U90" s="101">
        <f t="shared" ref="U90:U99" si="54">IF(P90=1,T90*(1-$J$1)*G90,0)</f>
        <v>0</v>
      </c>
      <c r="V90" s="101"/>
      <c r="W90" s="102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 customHeight="1" x14ac:dyDescent="0.25">
      <c r="A91" s="16"/>
      <c r="B91" s="88" t="s">
        <v>825</v>
      </c>
      <c r="C91" s="89" t="s">
        <v>1244</v>
      </c>
      <c r="D91" s="89"/>
      <c r="E91" s="90" t="s">
        <v>630</v>
      </c>
      <c r="F91" s="91"/>
      <c r="G91" s="92">
        <v>23</v>
      </c>
      <c r="H91" s="93"/>
      <c r="I91" s="94">
        <v>11.5</v>
      </c>
      <c r="J91" s="90">
        <f t="shared" si="48"/>
        <v>264.5</v>
      </c>
      <c r="K91" s="95">
        <f t="shared" si="49"/>
        <v>636</v>
      </c>
      <c r="L91" s="96">
        <f t="shared" si="50"/>
        <v>14628</v>
      </c>
      <c r="M91" s="95" t="str">
        <f t="shared" si="51"/>
        <v>Ej hyrbar</v>
      </c>
      <c r="N91" s="96">
        <f t="shared" si="52"/>
        <v>0</v>
      </c>
      <c r="O91" s="97"/>
      <c r="P91" s="98"/>
      <c r="Q91" s="99"/>
      <c r="R91" s="100">
        <v>636</v>
      </c>
      <c r="S91" s="101">
        <f t="shared" si="53"/>
        <v>14628</v>
      </c>
      <c r="T91" s="102">
        <v>1.0639999999999998</v>
      </c>
      <c r="U91" s="101">
        <f t="shared" si="54"/>
        <v>0</v>
      </c>
      <c r="V91" s="101"/>
      <c r="W91" s="102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 customHeight="1" x14ac:dyDescent="0.25">
      <c r="A92" s="16"/>
      <c r="B92" s="88" t="s">
        <v>826</v>
      </c>
      <c r="C92" s="89" t="s">
        <v>1245</v>
      </c>
      <c r="D92" s="89"/>
      <c r="E92" s="90" t="s">
        <v>631</v>
      </c>
      <c r="F92" s="91"/>
      <c r="G92" s="92">
        <v>81</v>
      </c>
      <c r="H92" s="93"/>
      <c r="I92" s="94">
        <v>9.6</v>
      </c>
      <c r="J92" s="90">
        <f t="shared" si="48"/>
        <v>777.6</v>
      </c>
      <c r="K92" s="95">
        <f t="shared" si="49"/>
        <v>588</v>
      </c>
      <c r="L92" s="96">
        <f t="shared" si="50"/>
        <v>47628</v>
      </c>
      <c r="M92" s="95" t="str">
        <f t="shared" si="51"/>
        <v>Ej hyrbar</v>
      </c>
      <c r="N92" s="96">
        <f t="shared" si="52"/>
        <v>0</v>
      </c>
      <c r="O92" s="97"/>
      <c r="P92" s="98"/>
      <c r="Q92" s="99"/>
      <c r="R92" s="100">
        <v>588</v>
      </c>
      <c r="S92" s="101">
        <f t="shared" si="53"/>
        <v>47628</v>
      </c>
      <c r="T92" s="102">
        <v>0.95799999999999996</v>
      </c>
      <c r="U92" s="101">
        <f t="shared" si="54"/>
        <v>0</v>
      </c>
      <c r="V92" s="101"/>
      <c r="W92" s="102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 customHeight="1" x14ac:dyDescent="0.25">
      <c r="A93" s="16"/>
      <c r="B93" s="88" t="s">
        <v>827</v>
      </c>
      <c r="C93" s="89" t="s">
        <v>1246</v>
      </c>
      <c r="D93" s="89"/>
      <c r="E93" s="90" t="s">
        <v>632</v>
      </c>
      <c r="F93" s="91"/>
      <c r="G93" s="92">
        <v>33</v>
      </c>
      <c r="H93" s="93"/>
      <c r="I93" s="94">
        <v>8.6</v>
      </c>
      <c r="J93" s="90">
        <f t="shared" si="48"/>
        <v>283.8</v>
      </c>
      <c r="K93" s="95">
        <f t="shared" si="49"/>
        <v>549</v>
      </c>
      <c r="L93" s="96">
        <f t="shared" si="50"/>
        <v>18117</v>
      </c>
      <c r="M93" s="95" t="str">
        <f t="shared" si="51"/>
        <v>Ej hyrbar</v>
      </c>
      <c r="N93" s="96">
        <f t="shared" si="52"/>
        <v>0</v>
      </c>
      <c r="O93" s="97"/>
      <c r="P93" s="98"/>
      <c r="Q93" s="99"/>
      <c r="R93" s="100">
        <v>549</v>
      </c>
      <c r="S93" s="101">
        <f t="shared" si="53"/>
        <v>18117</v>
      </c>
      <c r="T93" s="102">
        <v>0.89400000000000002</v>
      </c>
      <c r="U93" s="101">
        <f t="shared" si="54"/>
        <v>0</v>
      </c>
      <c r="V93" s="101"/>
      <c r="W93" s="102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 customHeight="1" x14ac:dyDescent="0.25">
      <c r="A94" s="16"/>
      <c r="B94" s="88" t="s">
        <v>828</v>
      </c>
      <c r="C94" s="89" t="s">
        <v>1247</v>
      </c>
      <c r="D94" s="89"/>
      <c r="E94" s="90" t="s">
        <v>633</v>
      </c>
      <c r="F94" s="91"/>
      <c r="G94" s="92">
        <v>75</v>
      </c>
      <c r="H94" s="93"/>
      <c r="I94" s="94">
        <v>7.2</v>
      </c>
      <c r="J94" s="90">
        <f t="shared" si="48"/>
        <v>540</v>
      </c>
      <c r="K94" s="95">
        <f t="shared" si="49"/>
        <v>487</v>
      </c>
      <c r="L94" s="96">
        <f t="shared" si="50"/>
        <v>36525</v>
      </c>
      <c r="M94" s="95" t="str">
        <f t="shared" si="51"/>
        <v>Ej hyrbar</v>
      </c>
      <c r="N94" s="96">
        <f t="shared" si="52"/>
        <v>0</v>
      </c>
      <c r="O94" s="97"/>
      <c r="P94" s="98"/>
      <c r="Q94" s="99"/>
      <c r="R94" s="100">
        <v>487</v>
      </c>
      <c r="S94" s="101">
        <f t="shared" si="53"/>
        <v>36525</v>
      </c>
      <c r="T94" s="102">
        <v>0.8</v>
      </c>
      <c r="U94" s="101">
        <f t="shared" si="54"/>
        <v>0</v>
      </c>
      <c r="V94" s="101"/>
      <c r="W94" s="102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 customHeight="1" x14ac:dyDescent="0.25">
      <c r="A95" s="16"/>
      <c r="B95" s="88" t="s">
        <v>829</v>
      </c>
      <c r="C95" s="89" t="s">
        <v>1248</v>
      </c>
      <c r="D95" s="89"/>
      <c r="E95" s="90" t="s">
        <v>634</v>
      </c>
      <c r="F95" s="91"/>
      <c r="G95" s="92">
        <v>5</v>
      </c>
      <c r="H95" s="93"/>
      <c r="I95" s="94">
        <v>6.4</v>
      </c>
      <c r="J95" s="90">
        <f t="shared" si="48"/>
        <v>32</v>
      </c>
      <c r="K95" s="95">
        <f t="shared" si="49"/>
        <v>449</v>
      </c>
      <c r="L95" s="96">
        <f t="shared" si="50"/>
        <v>2245</v>
      </c>
      <c r="M95" s="95" t="str">
        <f t="shared" si="51"/>
        <v>Ej hyrbar</v>
      </c>
      <c r="N95" s="96">
        <f t="shared" si="52"/>
        <v>0</v>
      </c>
      <c r="O95" s="97"/>
      <c r="P95" s="98"/>
      <c r="Q95" s="99"/>
      <c r="R95" s="100">
        <v>449</v>
      </c>
      <c r="S95" s="101">
        <f t="shared" si="53"/>
        <v>2245</v>
      </c>
      <c r="T95" s="102">
        <v>0.73799999999999999</v>
      </c>
      <c r="U95" s="101">
        <f t="shared" si="54"/>
        <v>0</v>
      </c>
      <c r="V95" s="101"/>
      <c r="W95" s="102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 customHeight="1" x14ac:dyDescent="0.25">
      <c r="A96" s="16"/>
      <c r="B96" s="88" t="s">
        <v>830</v>
      </c>
      <c r="C96" s="89" t="s">
        <v>1249</v>
      </c>
      <c r="D96" s="89"/>
      <c r="E96" s="90" t="s">
        <v>635</v>
      </c>
      <c r="F96" s="91"/>
      <c r="G96" s="92">
        <v>1407</v>
      </c>
      <c r="H96" s="93"/>
      <c r="I96" s="94">
        <v>5.5</v>
      </c>
      <c r="J96" s="90">
        <f t="shared" si="48"/>
        <v>7738.5</v>
      </c>
      <c r="K96" s="95">
        <f t="shared" si="49"/>
        <v>424</v>
      </c>
      <c r="L96" s="96">
        <f t="shared" si="50"/>
        <v>596568</v>
      </c>
      <c r="M96" s="95" t="str">
        <f t="shared" si="51"/>
        <v>Ej hyrbar</v>
      </c>
      <c r="N96" s="96">
        <f t="shared" si="52"/>
        <v>0</v>
      </c>
      <c r="O96" s="97"/>
      <c r="P96" s="98"/>
      <c r="Q96" s="99"/>
      <c r="R96" s="100">
        <v>424</v>
      </c>
      <c r="S96" s="101">
        <f t="shared" si="53"/>
        <v>596568</v>
      </c>
      <c r="T96" s="102">
        <v>0.69599999999999995</v>
      </c>
      <c r="U96" s="101">
        <f t="shared" si="54"/>
        <v>0</v>
      </c>
      <c r="V96" s="101"/>
      <c r="W96" s="102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 customHeight="1" x14ac:dyDescent="0.25">
      <c r="A97" s="16"/>
      <c r="B97" s="88" t="s">
        <v>831</v>
      </c>
      <c r="C97" s="89" t="s">
        <v>1250</v>
      </c>
      <c r="D97" s="89"/>
      <c r="E97" s="90" t="s">
        <v>636</v>
      </c>
      <c r="F97" s="91"/>
      <c r="G97" s="92">
        <v>65</v>
      </c>
      <c r="H97" s="93"/>
      <c r="I97" s="94">
        <v>4.7</v>
      </c>
      <c r="J97" s="90">
        <f t="shared" si="48"/>
        <v>305.5</v>
      </c>
      <c r="K97" s="95">
        <f t="shared" si="49"/>
        <v>388</v>
      </c>
      <c r="L97" s="96">
        <f t="shared" si="50"/>
        <v>25220</v>
      </c>
      <c r="M97" s="95" t="str">
        <f t="shared" si="51"/>
        <v>Ej hyrbar</v>
      </c>
      <c r="N97" s="96">
        <f t="shared" si="52"/>
        <v>0</v>
      </c>
      <c r="O97" s="97"/>
      <c r="P97" s="98"/>
      <c r="Q97" s="99"/>
      <c r="R97" s="100">
        <v>388</v>
      </c>
      <c r="S97" s="101">
        <f t="shared" si="53"/>
        <v>25220</v>
      </c>
      <c r="T97" s="102">
        <v>0.63800000000000001</v>
      </c>
      <c r="U97" s="101">
        <f t="shared" si="54"/>
        <v>0</v>
      </c>
      <c r="V97" s="101"/>
      <c r="W97" s="102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 customHeight="1" x14ac:dyDescent="0.25">
      <c r="A98" s="16"/>
      <c r="B98" s="88" t="s">
        <v>832</v>
      </c>
      <c r="C98" s="89" t="s">
        <v>1251</v>
      </c>
      <c r="D98" s="89"/>
      <c r="E98" s="90" t="s">
        <v>637</v>
      </c>
      <c r="F98" s="91"/>
      <c r="G98" s="92">
        <v>2184</v>
      </c>
      <c r="H98" s="93"/>
      <c r="I98" s="94">
        <v>3.6</v>
      </c>
      <c r="J98" s="90">
        <f t="shared" si="48"/>
        <v>7862.4000000000005</v>
      </c>
      <c r="K98" s="95">
        <f t="shared" si="49"/>
        <v>368</v>
      </c>
      <c r="L98" s="96">
        <f t="shared" si="50"/>
        <v>803712</v>
      </c>
      <c r="M98" s="95" t="str">
        <f t="shared" si="51"/>
        <v>Ej hyrbar</v>
      </c>
      <c r="N98" s="96">
        <f t="shared" si="52"/>
        <v>0</v>
      </c>
      <c r="O98" s="97"/>
      <c r="P98" s="98">
        <v>232</v>
      </c>
      <c r="Q98" s="99"/>
      <c r="R98" s="100">
        <v>368</v>
      </c>
      <c r="S98" s="101">
        <f t="shared" si="53"/>
        <v>803712</v>
      </c>
      <c r="T98" s="102">
        <v>0.56600000000000006</v>
      </c>
      <c r="U98" s="101">
        <f t="shared" si="54"/>
        <v>0</v>
      </c>
      <c r="V98" s="101"/>
      <c r="W98" s="102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 customHeight="1" x14ac:dyDescent="0.25">
      <c r="A99" s="16"/>
      <c r="B99" s="88" t="s">
        <v>833</v>
      </c>
      <c r="C99" s="89" t="s">
        <v>1252</v>
      </c>
      <c r="D99" s="89"/>
      <c r="E99" s="90" t="s">
        <v>638</v>
      </c>
      <c r="F99" s="91"/>
      <c r="G99" s="92">
        <v>45</v>
      </c>
      <c r="H99" s="93"/>
      <c r="I99" s="94">
        <v>2.8</v>
      </c>
      <c r="J99" s="90">
        <f t="shared" si="48"/>
        <v>125.99999999999999</v>
      </c>
      <c r="K99" s="95">
        <f t="shared" si="49"/>
        <v>343</v>
      </c>
      <c r="L99" s="96">
        <f t="shared" si="50"/>
        <v>15435</v>
      </c>
      <c r="M99" s="95" t="str">
        <f t="shared" si="51"/>
        <v>Ej hyrbar</v>
      </c>
      <c r="N99" s="96">
        <f t="shared" si="52"/>
        <v>0</v>
      </c>
      <c r="O99" s="97"/>
      <c r="P99" s="98"/>
      <c r="Q99" s="99"/>
      <c r="R99" s="100">
        <v>343</v>
      </c>
      <c r="S99" s="101">
        <f t="shared" si="53"/>
        <v>15435</v>
      </c>
      <c r="T99" s="102">
        <v>0.55599999999999994</v>
      </c>
      <c r="U99" s="101">
        <f t="shared" si="54"/>
        <v>0</v>
      </c>
      <c r="V99" s="101"/>
      <c r="W99" s="102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 customHeight="1" x14ac:dyDescent="0.35">
      <c r="A100" s="16"/>
      <c r="B100" s="88"/>
      <c r="C100" s="104" t="s">
        <v>1451</v>
      </c>
      <c r="D100" s="23"/>
      <c r="E100" s="90"/>
      <c r="F100" s="102"/>
      <c r="G100" s="112"/>
      <c r="H100" s="112"/>
      <c r="I100" s="94"/>
      <c r="J100" s="90"/>
      <c r="K100" s="95"/>
      <c r="L100" s="90"/>
      <c r="M100" s="90"/>
      <c r="N100" s="90"/>
      <c r="O100" s="113"/>
      <c r="P100" s="99"/>
      <c r="Q100" s="99"/>
      <c r="R100" s="100"/>
      <c r="S100" s="101"/>
      <c r="T100" s="102"/>
      <c r="U100" s="102"/>
      <c r="V100" s="102"/>
      <c r="W100" s="102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2.75" customHeight="1" x14ac:dyDescent="0.25">
      <c r="A101" s="16"/>
      <c r="B101" s="88" t="s">
        <v>834</v>
      </c>
      <c r="C101" s="89" t="s">
        <v>1450</v>
      </c>
      <c r="D101" s="89"/>
      <c r="E101" s="90" t="s">
        <v>835</v>
      </c>
      <c r="F101" s="91"/>
      <c r="G101" s="92"/>
      <c r="H101" s="93"/>
      <c r="I101" s="94">
        <v>6.2</v>
      </c>
      <c r="J101" s="90">
        <f t="shared" ref="J101:J109" si="55">I101*G101</f>
        <v>0</v>
      </c>
      <c r="K101" s="95">
        <f t="shared" ref="K101:K109" si="56">IF($U$1=1,IF(P101=1,T101,$V$1),IF($S$1=1,R101,""))</f>
        <v>310</v>
      </c>
      <c r="L101" s="96">
        <f t="shared" ref="L101:L109" si="57">IF($U$1=1,U101,IF($S$1=1,S101,""))</f>
        <v>0</v>
      </c>
      <c r="M101" s="95" t="str">
        <f t="shared" ref="M101:M109" si="58">IF($U$1=2,IF(P101=1,T101,$V$1),"")</f>
        <v>Ej hyrbar</v>
      </c>
      <c r="N101" s="96">
        <f t="shared" ref="N101:N109" si="59">IF($U$1=2,U101,"")</f>
        <v>0</v>
      </c>
      <c r="O101" s="97"/>
      <c r="P101" s="98"/>
      <c r="Q101" s="99"/>
      <c r="R101" s="100">
        <v>310</v>
      </c>
      <c r="S101" s="101">
        <f t="shared" ref="S101:S109" si="60">R101*(1-$D$1)*G101</f>
        <v>0</v>
      </c>
      <c r="T101" s="102" t="s">
        <v>621</v>
      </c>
      <c r="U101" s="101">
        <f t="shared" ref="U101:U109" si="61">IF(P101=1,T101*(1-$J$1)*G101,0)</f>
        <v>0</v>
      </c>
      <c r="V101" s="101"/>
      <c r="W101" s="102">
        <f t="shared" ref="W101:W109" si="62">R101*X101/30</f>
        <v>0.92999999999999994</v>
      </c>
      <c r="X101" s="7">
        <v>0.09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 customHeight="1" x14ac:dyDescent="0.25">
      <c r="A102" s="16"/>
      <c r="B102" s="88" t="s">
        <v>836</v>
      </c>
      <c r="C102" s="89" t="s">
        <v>1253</v>
      </c>
      <c r="D102" s="89"/>
      <c r="E102" s="90" t="s">
        <v>837</v>
      </c>
      <c r="F102" s="91"/>
      <c r="G102" s="92"/>
      <c r="H102" s="93"/>
      <c r="I102" s="94">
        <v>5.0999999999999996</v>
      </c>
      <c r="J102" s="90">
        <f>I102*G102</f>
        <v>0</v>
      </c>
      <c r="K102" s="95">
        <f t="shared" si="56"/>
        <v>360</v>
      </c>
      <c r="L102" s="96">
        <f>IF($U$1=1,U102,IF($S$1=1,S102,""))</f>
        <v>0</v>
      </c>
      <c r="M102" s="95" t="str">
        <f>IF($U$1=2,IF(P102=1,T102,$V$1),"")</f>
        <v>Ej hyrbar</v>
      </c>
      <c r="N102" s="96">
        <f>IF($U$1=2,U102,"")</f>
        <v>0</v>
      </c>
      <c r="O102" s="97"/>
      <c r="P102" s="98"/>
      <c r="Q102" s="99"/>
      <c r="R102" s="100">
        <v>360</v>
      </c>
      <c r="S102" s="101">
        <f t="shared" si="60"/>
        <v>0</v>
      </c>
      <c r="T102" s="102" t="s">
        <v>621</v>
      </c>
      <c r="U102" s="101">
        <f t="shared" si="61"/>
        <v>0</v>
      </c>
      <c r="V102" s="101"/>
      <c r="W102" s="102"/>
      <c r="X102" s="7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2.75" customHeight="1" x14ac:dyDescent="0.25">
      <c r="A103" s="16"/>
      <c r="B103" s="88" t="s">
        <v>838</v>
      </c>
      <c r="C103" s="89" t="s">
        <v>1254</v>
      </c>
      <c r="D103" s="89"/>
      <c r="E103" s="90" t="s">
        <v>839</v>
      </c>
      <c r="F103" s="91"/>
      <c r="G103" s="92">
        <v>27</v>
      </c>
      <c r="H103" s="93"/>
      <c r="I103" s="94">
        <v>4.3</v>
      </c>
      <c r="J103" s="90">
        <f>I103*G103</f>
        <v>116.1</v>
      </c>
      <c r="K103" s="95">
        <f t="shared" si="56"/>
        <v>334</v>
      </c>
      <c r="L103" s="96">
        <f>IF($U$1=1,U103,IF($S$1=1,S103,""))</f>
        <v>9018</v>
      </c>
      <c r="M103" s="95" t="str">
        <f>IF($U$1=2,IF(P103=1,T103,$V$1),"")</f>
        <v>Ej hyrbar</v>
      </c>
      <c r="N103" s="96">
        <f>IF($U$1=2,U103,"")</f>
        <v>0</v>
      </c>
      <c r="O103" s="97"/>
      <c r="P103" s="98"/>
      <c r="Q103" s="99"/>
      <c r="R103" s="100">
        <v>334</v>
      </c>
      <c r="S103" s="101">
        <f t="shared" si="60"/>
        <v>9018</v>
      </c>
      <c r="T103" s="102" t="s">
        <v>621</v>
      </c>
      <c r="U103" s="101">
        <f t="shared" si="61"/>
        <v>0</v>
      </c>
      <c r="V103" s="101"/>
      <c r="W103" s="102"/>
      <c r="X103" s="7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2.75" customHeight="1" x14ac:dyDescent="0.25">
      <c r="A104" s="16"/>
      <c r="B104" s="88" t="s">
        <v>840</v>
      </c>
      <c r="C104" s="89" t="s">
        <v>1255</v>
      </c>
      <c r="D104" s="89"/>
      <c r="E104" s="90" t="s">
        <v>841</v>
      </c>
      <c r="F104" s="91"/>
      <c r="G104" s="92"/>
      <c r="H104" s="93"/>
      <c r="I104" s="94">
        <v>3.8</v>
      </c>
      <c r="J104" s="90">
        <f>I104*G104</f>
        <v>0</v>
      </c>
      <c r="K104" s="95">
        <f t="shared" si="56"/>
        <v>494</v>
      </c>
      <c r="L104" s="96">
        <f>IF($U$1=1,U104,IF($S$1=1,S104,""))</f>
        <v>0</v>
      </c>
      <c r="M104" s="95" t="str">
        <f>IF($U$1=2,IF(P104=1,T104,$V$1),"")</f>
        <v>Ej hyrbar</v>
      </c>
      <c r="N104" s="96">
        <f>IF($U$1=2,U104,"")</f>
        <v>0</v>
      </c>
      <c r="O104" s="97"/>
      <c r="P104" s="98"/>
      <c r="Q104" s="99"/>
      <c r="R104" s="100">
        <v>494</v>
      </c>
      <c r="S104" s="101">
        <f t="shared" si="60"/>
        <v>0</v>
      </c>
      <c r="T104" s="102" t="s">
        <v>621</v>
      </c>
      <c r="U104" s="101">
        <f t="shared" si="61"/>
        <v>0</v>
      </c>
      <c r="V104" s="101"/>
      <c r="W104" s="102"/>
      <c r="X104" s="7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 customHeight="1" x14ac:dyDescent="0.25">
      <c r="A105" s="16"/>
      <c r="B105" s="88" t="s">
        <v>842</v>
      </c>
      <c r="C105" s="89" t="s">
        <v>1256</v>
      </c>
      <c r="D105" s="89"/>
      <c r="E105" s="90" t="s">
        <v>843</v>
      </c>
      <c r="F105" s="91"/>
      <c r="G105" s="92"/>
      <c r="H105" s="93"/>
      <c r="I105" s="94">
        <v>3.2</v>
      </c>
      <c r="J105" s="90">
        <f t="shared" si="55"/>
        <v>0</v>
      </c>
      <c r="K105" s="95">
        <f t="shared" si="56"/>
        <v>321</v>
      </c>
      <c r="L105" s="96">
        <f t="shared" si="57"/>
        <v>0</v>
      </c>
      <c r="M105" s="95" t="str">
        <f t="shared" si="58"/>
        <v>Ej hyrbar</v>
      </c>
      <c r="N105" s="96">
        <f t="shared" si="59"/>
        <v>0</v>
      </c>
      <c r="O105" s="97"/>
      <c r="P105" s="98"/>
      <c r="Q105" s="99"/>
      <c r="R105" s="100">
        <v>321</v>
      </c>
      <c r="S105" s="101">
        <f t="shared" si="60"/>
        <v>0</v>
      </c>
      <c r="T105" s="102" t="s">
        <v>621</v>
      </c>
      <c r="U105" s="101">
        <f t="shared" si="61"/>
        <v>0</v>
      </c>
      <c r="V105" s="101"/>
      <c r="W105" s="102">
        <f t="shared" si="62"/>
        <v>0.96299999999999997</v>
      </c>
      <c r="X105" s="7">
        <v>0.09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2.75" customHeight="1" x14ac:dyDescent="0.25">
      <c r="A106" s="16"/>
      <c r="B106" s="88" t="s">
        <v>844</v>
      </c>
      <c r="C106" s="89" t="s">
        <v>1257</v>
      </c>
      <c r="D106" s="89"/>
      <c r="E106" s="90" t="s">
        <v>845</v>
      </c>
      <c r="F106" s="91"/>
      <c r="G106" s="92"/>
      <c r="H106" s="93"/>
      <c r="I106" s="94">
        <v>2.6</v>
      </c>
      <c r="J106" s="90">
        <f t="shared" si="55"/>
        <v>0</v>
      </c>
      <c r="K106" s="95">
        <f t="shared" si="56"/>
        <v>317</v>
      </c>
      <c r="L106" s="96">
        <f t="shared" si="57"/>
        <v>0</v>
      </c>
      <c r="M106" s="95" t="str">
        <f t="shared" si="58"/>
        <v>Ej hyrbar</v>
      </c>
      <c r="N106" s="96">
        <f t="shared" si="59"/>
        <v>0</v>
      </c>
      <c r="O106" s="97"/>
      <c r="P106" s="98"/>
      <c r="Q106" s="99"/>
      <c r="R106" s="100">
        <v>317</v>
      </c>
      <c r="S106" s="101">
        <f t="shared" si="60"/>
        <v>0</v>
      </c>
      <c r="T106" s="102">
        <v>0.89700000000000002</v>
      </c>
      <c r="U106" s="101">
        <f t="shared" si="61"/>
        <v>0</v>
      </c>
      <c r="V106" s="101"/>
      <c r="W106" s="102">
        <f t="shared" si="62"/>
        <v>0.95099999999999996</v>
      </c>
      <c r="X106" s="7">
        <v>0.09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2.75" customHeight="1" x14ac:dyDescent="0.25">
      <c r="A107" s="16"/>
      <c r="B107" s="137" t="s">
        <v>846</v>
      </c>
      <c r="C107" s="89" t="s">
        <v>1258</v>
      </c>
      <c r="D107" s="89"/>
      <c r="E107" s="90" t="s">
        <v>847</v>
      </c>
      <c r="F107" s="91"/>
      <c r="G107" s="92"/>
      <c r="H107" s="93"/>
      <c r="I107" s="94">
        <v>0</v>
      </c>
      <c r="J107" s="90">
        <f t="shared" si="55"/>
        <v>0</v>
      </c>
      <c r="K107" s="95">
        <f t="shared" si="56"/>
        <v>389</v>
      </c>
      <c r="L107" s="96">
        <f t="shared" si="57"/>
        <v>0</v>
      </c>
      <c r="M107" s="95" t="str">
        <f t="shared" si="58"/>
        <v>Ej hyrbar</v>
      </c>
      <c r="N107" s="96">
        <f t="shared" si="59"/>
        <v>0</v>
      </c>
      <c r="O107" s="97"/>
      <c r="P107" s="98"/>
      <c r="Q107" s="99"/>
      <c r="R107" s="100">
        <v>389</v>
      </c>
      <c r="S107" s="101">
        <f t="shared" si="60"/>
        <v>0</v>
      </c>
      <c r="T107" s="102" t="s">
        <v>621</v>
      </c>
      <c r="U107" s="101">
        <f t="shared" si="61"/>
        <v>0</v>
      </c>
      <c r="V107" s="101"/>
      <c r="W107" s="102">
        <f t="shared" si="62"/>
        <v>1.167</v>
      </c>
      <c r="X107" s="7">
        <v>0.09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 customHeight="1" x14ac:dyDescent="0.25">
      <c r="A108" s="16"/>
      <c r="B108" s="88" t="s">
        <v>848</v>
      </c>
      <c r="C108" s="89" t="s">
        <v>1259</v>
      </c>
      <c r="D108" s="89"/>
      <c r="E108" s="90" t="s">
        <v>849</v>
      </c>
      <c r="F108" s="91"/>
      <c r="G108" s="92"/>
      <c r="H108" s="93"/>
      <c r="I108" s="94">
        <v>2.4</v>
      </c>
      <c r="J108" s="90">
        <f t="shared" si="55"/>
        <v>0</v>
      </c>
      <c r="K108" s="95">
        <f t="shared" si="56"/>
        <v>287</v>
      </c>
      <c r="L108" s="96">
        <f t="shared" si="57"/>
        <v>0</v>
      </c>
      <c r="M108" s="95" t="str">
        <f t="shared" si="58"/>
        <v>Ej hyrbar</v>
      </c>
      <c r="N108" s="96">
        <f t="shared" si="59"/>
        <v>0</v>
      </c>
      <c r="O108" s="97"/>
      <c r="P108" s="98"/>
      <c r="Q108" s="99"/>
      <c r="R108" s="100">
        <v>287</v>
      </c>
      <c r="S108" s="101">
        <f t="shared" si="60"/>
        <v>0</v>
      </c>
      <c r="T108" s="102" t="s">
        <v>621</v>
      </c>
      <c r="U108" s="101">
        <f t="shared" si="61"/>
        <v>0</v>
      </c>
      <c r="V108" s="101"/>
      <c r="W108" s="102">
        <f t="shared" si="62"/>
        <v>0.86099999999999999</v>
      </c>
      <c r="X108" s="7">
        <v>0.09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 customHeight="1" x14ac:dyDescent="0.25">
      <c r="A109" s="16"/>
      <c r="B109" s="88" t="s">
        <v>209</v>
      </c>
      <c r="C109" s="89" t="s">
        <v>1260</v>
      </c>
      <c r="D109" s="89"/>
      <c r="E109" s="90" t="s">
        <v>639</v>
      </c>
      <c r="F109" s="91"/>
      <c r="G109" s="92"/>
      <c r="H109" s="93"/>
      <c r="I109" s="94">
        <v>2.2999999999999998</v>
      </c>
      <c r="J109" s="90">
        <f t="shared" si="55"/>
        <v>0</v>
      </c>
      <c r="K109" s="95">
        <f t="shared" si="56"/>
        <v>314</v>
      </c>
      <c r="L109" s="96">
        <f t="shared" si="57"/>
        <v>0</v>
      </c>
      <c r="M109" s="95" t="str">
        <f t="shared" si="58"/>
        <v>Ej hyrbar</v>
      </c>
      <c r="N109" s="96">
        <f t="shared" si="59"/>
        <v>0</v>
      </c>
      <c r="O109" s="97"/>
      <c r="P109" s="98"/>
      <c r="Q109" s="99"/>
      <c r="R109" s="100">
        <v>314</v>
      </c>
      <c r="S109" s="101">
        <f t="shared" si="60"/>
        <v>0</v>
      </c>
      <c r="T109" s="102">
        <v>0.55000000000000004</v>
      </c>
      <c r="U109" s="101">
        <f t="shared" si="61"/>
        <v>0</v>
      </c>
      <c r="V109" s="101"/>
      <c r="W109" s="102">
        <f t="shared" si="62"/>
        <v>0.94199999999999995</v>
      </c>
      <c r="X109" s="7">
        <v>0.09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 customHeight="1" x14ac:dyDescent="0.35">
      <c r="A110" s="16"/>
      <c r="B110" s="88"/>
      <c r="C110" s="104" t="s">
        <v>1466</v>
      </c>
      <c r="D110" s="23"/>
      <c r="E110" s="90"/>
      <c r="F110" s="102"/>
      <c r="G110" s="112"/>
      <c r="H110" s="112"/>
      <c r="I110" s="94"/>
      <c r="J110" s="90"/>
      <c r="K110" s="95"/>
      <c r="L110" s="90"/>
      <c r="M110" s="90"/>
      <c r="N110" s="90"/>
      <c r="O110" s="113"/>
      <c r="P110" s="99"/>
      <c r="Q110" s="99"/>
      <c r="R110" s="100"/>
      <c r="S110" s="101"/>
      <c r="T110" s="102"/>
      <c r="U110" s="102"/>
      <c r="V110" s="101"/>
      <c r="W110" s="102"/>
      <c r="X110" s="7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 customHeight="1" x14ac:dyDescent="0.25">
      <c r="A111" s="16"/>
      <c r="B111" s="110" t="s">
        <v>852</v>
      </c>
      <c r="C111" s="89" t="s">
        <v>1261</v>
      </c>
      <c r="D111" s="89"/>
      <c r="E111" s="90" t="s">
        <v>853</v>
      </c>
      <c r="F111" s="91"/>
      <c r="G111" s="92"/>
      <c r="H111" s="93"/>
      <c r="I111" s="94">
        <v>12.9</v>
      </c>
      <c r="J111" s="90">
        <f t="shared" ref="J111" si="63">I111*G111</f>
        <v>0</v>
      </c>
      <c r="K111" s="95">
        <f t="shared" ref="K111:K112" si="64">IF($U$1=1,IF(P111=1,T111,$V$1),IF($S$1=1,R111,""))</f>
        <v>977</v>
      </c>
      <c r="L111" s="96">
        <f t="shared" ref="L111" si="65">IF($U$1=1,U111,IF($S$1=1,S111,""))</f>
        <v>0</v>
      </c>
      <c r="M111" s="95" t="str">
        <f t="shared" ref="M111" si="66">IF($U$1=2,IF(P111=1,T111,$V$1),"")</f>
        <v>Ej hyrbar</v>
      </c>
      <c r="N111" s="96">
        <f t="shared" ref="N111" si="67">IF($U$1=2,U111,"")</f>
        <v>0</v>
      </c>
      <c r="O111" s="97"/>
      <c r="P111" s="98"/>
      <c r="Q111" s="99"/>
      <c r="R111" s="100">
        <v>977</v>
      </c>
      <c r="S111" s="101">
        <f t="shared" ref="S111:S112" si="68">R111*(1-$D$1)*G111</f>
        <v>0</v>
      </c>
      <c r="T111" s="102" t="s">
        <v>621</v>
      </c>
      <c r="U111" s="101">
        <f t="shared" ref="U111:U112" si="69">IF(P111=1,T111*(1-$J$1)*G111,0)</f>
        <v>0</v>
      </c>
      <c r="V111" s="101"/>
      <c r="W111" s="102"/>
      <c r="X111" s="7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 customHeight="1" x14ac:dyDescent="0.25">
      <c r="A112" s="16"/>
      <c r="B112" s="110" t="s">
        <v>854</v>
      </c>
      <c r="C112" s="89" t="s">
        <v>1262</v>
      </c>
      <c r="D112" s="89"/>
      <c r="E112" s="90" t="s">
        <v>855</v>
      </c>
      <c r="F112" s="91"/>
      <c r="G112" s="92"/>
      <c r="H112" s="93"/>
      <c r="I112" s="94">
        <v>9.1</v>
      </c>
      <c r="J112" s="90">
        <f>I112*G112</f>
        <v>0</v>
      </c>
      <c r="K112" s="95">
        <f t="shared" si="64"/>
        <v>830</v>
      </c>
      <c r="L112" s="96">
        <f>IF($U$1=1,U112,IF($S$1=1,S112,""))</f>
        <v>0</v>
      </c>
      <c r="M112" s="95" t="str">
        <f>IF($U$1=2,IF(P112=1,T112,$V$1),"")</f>
        <v>Ej hyrbar</v>
      </c>
      <c r="N112" s="96">
        <f>IF($U$1=2,U112,"")</f>
        <v>0</v>
      </c>
      <c r="O112" s="97"/>
      <c r="P112" s="98"/>
      <c r="Q112" s="99"/>
      <c r="R112" s="100">
        <v>830</v>
      </c>
      <c r="S112" s="101">
        <f t="shared" si="68"/>
        <v>0</v>
      </c>
      <c r="T112" s="102" t="s">
        <v>621</v>
      </c>
      <c r="U112" s="101">
        <f t="shared" si="69"/>
        <v>0</v>
      </c>
      <c r="V112" s="101"/>
      <c r="W112" s="102"/>
      <c r="X112" s="7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 customHeight="1" x14ac:dyDescent="0.35">
      <c r="A113" s="16"/>
      <c r="B113" s="88" t="s">
        <v>177</v>
      </c>
      <c r="C113" s="104" t="s">
        <v>538</v>
      </c>
      <c r="D113" s="23"/>
      <c r="E113" s="90" t="s">
        <v>177</v>
      </c>
      <c r="F113" s="102"/>
      <c r="G113" s="112"/>
      <c r="H113" s="112"/>
      <c r="I113" s="94"/>
      <c r="J113" s="90"/>
      <c r="K113" s="95"/>
      <c r="L113" s="90"/>
      <c r="M113" s="90"/>
      <c r="N113" s="90"/>
      <c r="O113" s="113"/>
      <c r="P113" s="99"/>
      <c r="Q113" s="99"/>
      <c r="R113" s="100"/>
      <c r="S113" s="101"/>
      <c r="T113" s="102"/>
      <c r="U113" s="102"/>
      <c r="V113" s="102"/>
      <c r="W113" s="102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 customHeight="1" x14ac:dyDescent="0.25">
      <c r="A114" s="16"/>
      <c r="B114" s="88" t="s">
        <v>856</v>
      </c>
      <c r="C114" s="89" t="s">
        <v>1263</v>
      </c>
      <c r="D114" s="89"/>
      <c r="E114" s="90" t="s">
        <v>625</v>
      </c>
      <c r="F114" s="91"/>
      <c r="G114" s="92">
        <v>46</v>
      </c>
      <c r="H114" s="93"/>
      <c r="I114" s="94">
        <v>19.899999999999999</v>
      </c>
      <c r="J114" s="90">
        <f t="shared" ref="J114:J122" si="70">I114*G114</f>
        <v>915.4</v>
      </c>
      <c r="K114" s="95">
        <f t="shared" ref="K114:K220" si="71">IF($U$1=1,IF(P114=1,T114,$V$1),IF($S$1=1,R114,""))</f>
        <v>1001</v>
      </c>
      <c r="L114" s="96">
        <f t="shared" ref="L114:L122" si="72">IF($U$1=1,U114,IF($S$1=1,S114,""))</f>
        <v>46046</v>
      </c>
      <c r="M114" s="95" t="str">
        <f t="shared" ref="M114:M122" si="73">IF($U$1=2,IF(P114=1,T114,$V$1),"")</f>
        <v>Ej hyrbar</v>
      </c>
      <c r="N114" s="96">
        <f t="shared" ref="N114:N122" si="74">IF($U$1=2,U114,"")</f>
        <v>0</v>
      </c>
      <c r="O114" s="97"/>
      <c r="P114" s="98"/>
      <c r="Q114" s="99"/>
      <c r="R114" s="100">
        <v>1001</v>
      </c>
      <c r="S114" s="101">
        <f t="shared" ref="S114:S122" si="75">R114*(1-$D$1)*G114</f>
        <v>46046</v>
      </c>
      <c r="T114" s="102">
        <v>1.6619999999999999</v>
      </c>
      <c r="U114" s="101">
        <f t="shared" ref="U114:U122" si="76">IF(P114=1,T114*(1-$J$1)*G114,0)</f>
        <v>0</v>
      </c>
      <c r="V114" s="101"/>
      <c r="W114" s="102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 customHeight="1" x14ac:dyDescent="0.25">
      <c r="A115" s="16"/>
      <c r="B115" s="88" t="s">
        <v>857</v>
      </c>
      <c r="C115" s="89" t="s">
        <v>1264</v>
      </c>
      <c r="D115" s="89"/>
      <c r="E115" s="90" t="s">
        <v>626</v>
      </c>
      <c r="F115" s="91"/>
      <c r="G115" s="92">
        <v>36</v>
      </c>
      <c r="H115" s="93"/>
      <c r="I115" s="94">
        <v>17</v>
      </c>
      <c r="J115" s="90">
        <f t="shared" si="70"/>
        <v>612</v>
      </c>
      <c r="K115" s="95">
        <f>IF($U$1=1,IF(P115=1,T115,$V$1),IF($S$1=1,R115,""))</f>
        <v>891</v>
      </c>
      <c r="L115" s="96">
        <f t="shared" si="72"/>
        <v>32076</v>
      </c>
      <c r="M115" s="95" t="str">
        <f t="shared" si="73"/>
        <v>Ej hyrbar</v>
      </c>
      <c r="N115" s="96">
        <f t="shared" si="74"/>
        <v>0</v>
      </c>
      <c r="O115" s="97"/>
      <c r="P115" s="98"/>
      <c r="Q115" s="99"/>
      <c r="R115" s="100">
        <v>891</v>
      </c>
      <c r="S115" s="101">
        <f t="shared" si="75"/>
        <v>32076</v>
      </c>
      <c r="T115" s="102">
        <v>2.6619999999999999</v>
      </c>
      <c r="U115" s="101">
        <f t="shared" si="76"/>
        <v>0</v>
      </c>
      <c r="V115" s="101"/>
      <c r="W115" s="102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 customHeight="1" x14ac:dyDescent="0.25">
      <c r="A116" s="16"/>
      <c r="B116" s="88" t="s">
        <v>858</v>
      </c>
      <c r="C116" s="89" t="s">
        <v>1265</v>
      </c>
      <c r="D116" s="89"/>
      <c r="E116" s="90" t="s">
        <v>627</v>
      </c>
      <c r="F116" s="91"/>
      <c r="G116" s="92">
        <v>65</v>
      </c>
      <c r="H116" s="93"/>
      <c r="I116" s="94">
        <v>14.1</v>
      </c>
      <c r="J116" s="90">
        <f t="shared" si="70"/>
        <v>916.5</v>
      </c>
      <c r="K116" s="95">
        <f>IF($U$1=1,IF(P116=1,T116,$V$1),IF($S$1=1,R116,""))</f>
        <v>775</v>
      </c>
      <c r="L116" s="96">
        <f t="shared" si="72"/>
        <v>50375</v>
      </c>
      <c r="M116" s="95" t="str">
        <f t="shared" si="73"/>
        <v>Ej hyrbar</v>
      </c>
      <c r="N116" s="96">
        <f t="shared" si="74"/>
        <v>0</v>
      </c>
      <c r="O116" s="97"/>
      <c r="P116" s="98"/>
      <c r="Q116" s="99"/>
      <c r="R116" s="100">
        <v>775</v>
      </c>
      <c r="S116" s="101">
        <f t="shared" si="75"/>
        <v>50375</v>
      </c>
      <c r="T116" s="102">
        <v>3.6619999999999999</v>
      </c>
      <c r="U116" s="101">
        <f t="shared" si="76"/>
        <v>0</v>
      </c>
      <c r="V116" s="101"/>
      <c r="W116" s="102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 customHeight="1" x14ac:dyDescent="0.25">
      <c r="A117" s="16"/>
      <c r="B117" s="88" t="s">
        <v>859</v>
      </c>
      <c r="C117" s="89" t="s">
        <v>1266</v>
      </c>
      <c r="D117" s="89"/>
      <c r="E117" s="90" t="s">
        <v>628</v>
      </c>
      <c r="F117" s="91"/>
      <c r="G117" s="92"/>
      <c r="H117" s="93"/>
      <c r="I117" s="94">
        <v>11.4</v>
      </c>
      <c r="J117" s="90">
        <f t="shared" si="70"/>
        <v>0</v>
      </c>
      <c r="K117" s="95">
        <f>IF($U$1=1,IF(P117=1,T117,$V$1),IF($S$1=1,R117,""))</f>
        <v>667</v>
      </c>
      <c r="L117" s="96">
        <f t="shared" si="72"/>
        <v>0</v>
      </c>
      <c r="M117" s="95" t="str">
        <f t="shared" si="73"/>
        <v>Ej hyrbar</v>
      </c>
      <c r="N117" s="96">
        <f t="shared" si="74"/>
        <v>0</v>
      </c>
      <c r="O117" s="97"/>
      <c r="P117" s="98"/>
      <c r="Q117" s="99"/>
      <c r="R117" s="100">
        <v>667</v>
      </c>
      <c r="S117" s="101">
        <f t="shared" si="75"/>
        <v>0</v>
      </c>
      <c r="T117" s="102">
        <v>4.6619999999999999</v>
      </c>
      <c r="U117" s="101">
        <f t="shared" si="76"/>
        <v>0</v>
      </c>
      <c r="V117" s="101"/>
      <c r="W117" s="102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 customHeight="1" x14ac:dyDescent="0.25">
      <c r="A118" s="16"/>
      <c r="B118" s="88" t="s">
        <v>860</v>
      </c>
      <c r="C118" s="89" t="s">
        <v>1267</v>
      </c>
      <c r="D118" s="89"/>
      <c r="E118" s="90" t="s">
        <v>861</v>
      </c>
      <c r="F118" s="91"/>
      <c r="G118" s="92">
        <v>37</v>
      </c>
      <c r="H118" s="93"/>
      <c r="I118" s="94">
        <v>10</v>
      </c>
      <c r="J118" s="90">
        <f t="shared" si="70"/>
        <v>370</v>
      </c>
      <c r="K118" s="95">
        <f>IF($U$1=1,IF(P118=1,T118,$V$1),IF($S$1=1,R118,""))</f>
        <v>616</v>
      </c>
      <c r="L118" s="96">
        <f t="shared" si="72"/>
        <v>22792</v>
      </c>
      <c r="M118" s="95" t="str">
        <f t="shared" si="73"/>
        <v>Ej hyrbar</v>
      </c>
      <c r="N118" s="96">
        <f t="shared" si="74"/>
        <v>0</v>
      </c>
      <c r="O118" s="97"/>
      <c r="P118" s="98"/>
      <c r="Q118" s="99"/>
      <c r="R118" s="100">
        <v>616</v>
      </c>
      <c r="S118" s="101">
        <f t="shared" si="75"/>
        <v>22792</v>
      </c>
      <c r="T118" s="102">
        <v>5.6619999999999999</v>
      </c>
      <c r="U118" s="101">
        <f t="shared" si="76"/>
        <v>0</v>
      </c>
      <c r="V118" s="101"/>
      <c r="W118" s="102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 customHeight="1" x14ac:dyDescent="0.25">
      <c r="A119" s="16"/>
      <c r="B119" s="88" t="s">
        <v>862</v>
      </c>
      <c r="C119" s="89" t="s">
        <v>1268</v>
      </c>
      <c r="D119" s="89"/>
      <c r="E119" s="90" t="s">
        <v>737</v>
      </c>
      <c r="F119" s="91"/>
      <c r="G119" s="92"/>
      <c r="H119" s="93"/>
      <c r="I119" s="94">
        <v>9</v>
      </c>
      <c r="J119" s="90">
        <f t="shared" si="70"/>
        <v>0</v>
      </c>
      <c r="K119" s="95">
        <f t="shared" si="71"/>
        <v>605</v>
      </c>
      <c r="L119" s="96">
        <f t="shared" si="72"/>
        <v>0</v>
      </c>
      <c r="M119" s="95" t="str">
        <f t="shared" si="73"/>
        <v>Ej hyrbar</v>
      </c>
      <c r="N119" s="96">
        <f t="shared" si="74"/>
        <v>0</v>
      </c>
      <c r="O119" s="97"/>
      <c r="P119" s="98"/>
      <c r="Q119" s="99"/>
      <c r="R119" s="100">
        <v>605</v>
      </c>
      <c r="S119" s="101">
        <f t="shared" si="75"/>
        <v>0</v>
      </c>
      <c r="T119" s="102">
        <v>1.478</v>
      </c>
      <c r="U119" s="101">
        <f t="shared" si="76"/>
        <v>0</v>
      </c>
      <c r="V119" s="101"/>
      <c r="W119" s="102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 customHeight="1" x14ac:dyDescent="0.25">
      <c r="A120" s="16"/>
      <c r="B120" s="88" t="s">
        <v>863</v>
      </c>
      <c r="C120" s="89" t="s">
        <v>1269</v>
      </c>
      <c r="D120" s="89"/>
      <c r="E120" s="90" t="s">
        <v>864</v>
      </c>
      <c r="F120" s="91"/>
      <c r="G120" s="92"/>
      <c r="H120" s="93"/>
      <c r="I120" s="94">
        <v>8</v>
      </c>
      <c r="J120" s="90">
        <f t="shared" si="70"/>
        <v>0</v>
      </c>
      <c r="K120" s="95">
        <f t="shared" si="71"/>
        <v>605</v>
      </c>
      <c r="L120" s="96">
        <f t="shared" si="72"/>
        <v>0</v>
      </c>
      <c r="M120" s="95" t="str">
        <f t="shared" si="73"/>
        <v>Ej hyrbar</v>
      </c>
      <c r="N120" s="96">
        <f t="shared" si="74"/>
        <v>0</v>
      </c>
      <c r="O120" s="97"/>
      <c r="P120" s="98"/>
      <c r="Q120" s="99"/>
      <c r="R120" s="100">
        <v>605</v>
      </c>
      <c r="S120" s="101">
        <f t="shared" si="75"/>
        <v>0</v>
      </c>
      <c r="T120" s="102">
        <v>1.286</v>
      </c>
      <c r="U120" s="101">
        <f t="shared" si="76"/>
        <v>0</v>
      </c>
      <c r="V120" s="101"/>
      <c r="W120" s="102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 customHeight="1" x14ac:dyDescent="0.25">
      <c r="A121" s="16"/>
      <c r="B121" s="88" t="s">
        <v>865</v>
      </c>
      <c r="C121" s="89" t="s">
        <v>1270</v>
      </c>
      <c r="D121" s="89"/>
      <c r="E121" s="90" t="s">
        <v>866</v>
      </c>
      <c r="F121" s="91"/>
      <c r="G121" s="92">
        <v>16</v>
      </c>
      <c r="H121" s="93"/>
      <c r="I121" s="94">
        <v>7.3</v>
      </c>
      <c r="J121" s="90">
        <f t="shared" si="70"/>
        <v>116.8</v>
      </c>
      <c r="K121" s="95">
        <f t="shared" si="71"/>
        <v>553</v>
      </c>
      <c r="L121" s="96">
        <f t="shared" si="72"/>
        <v>8848</v>
      </c>
      <c r="M121" s="95" t="str">
        <f t="shared" si="73"/>
        <v>Ej hyrbar</v>
      </c>
      <c r="N121" s="96">
        <f t="shared" si="74"/>
        <v>0</v>
      </c>
      <c r="O121" s="97"/>
      <c r="P121" s="98"/>
      <c r="Q121" s="99"/>
      <c r="R121" s="100">
        <v>553</v>
      </c>
      <c r="S121" s="101">
        <f t="shared" si="75"/>
        <v>8848</v>
      </c>
      <c r="T121" s="102">
        <v>1.1000000000000001</v>
      </c>
      <c r="U121" s="101">
        <f t="shared" si="76"/>
        <v>0</v>
      </c>
      <c r="V121" s="101"/>
      <c r="W121" s="102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 customHeight="1" x14ac:dyDescent="0.25">
      <c r="A122" s="16"/>
      <c r="B122" s="88" t="s">
        <v>867</v>
      </c>
      <c r="C122" s="89" t="s">
        <v>1271</v>
      </c>
      <c r="D122" s="89"/>
      <c r="E122" s="90" t="s">
        <v>868</v>
      </c>
      <c r="F122" s="91"/>
      <c r="G122" s="92"/>
      <c r="H122" s="93"/>
      <c r="I122" s="94">
        <v>6.1</v>
      </c>
      <c r="J122" s="90">
        <f t="shared" si="70"/>
        <v>0</v>
      </c>
      <c r="K122" s="95">
        <f t="shared" si="71"/>
        <v>500</v>
      </c>
      <c r="L122" s="96">
        <f t="shared" si="72"/>
        <v>0</v>
      </c>
      <c r="M122" s="95" t="str">
        <f t="shared" si="73"/>
        <v>Ej hyrbar</v>
      </c>
      <c r="N122" s="96">
        <f t="shared" si="74"/>
        <v>0</v>
      </c>
      <c r="O122" s="97"/>
      <c r="P122" s="98"/>
      <c r="Q122" s="99"/>
      <c r="R122" s="100">
        <v>500</v>
      </c>
      <c r="S122" s="101">
        <f t="shared" si="75"/>
        <v>0</v>
      </c>
      <c r="T122" s="102">
        <v>1.022</v>
      </c>
      <c r="U122" s="101">
        <f t="shared" si="76"/>
        <v>0</v>
      </c>
      <c r="V122" s="101"/>
      <c r="W122" s="102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 customHeight="1" x14ac:dyDescent="0.35">
      <c r="A123" s="16"/>
      <c r="B123" s="88" t="s">
        <v>177</v>
      </c>
      <c r="C123" s="104" t="s">
        <v>539</v>
      </c>
      <c r="D123" s="23"/>
      <c r="E123" s="90" t="s">
        <v>177</v>
      </c>
      <c r="F123" s="102"/>
      <c r="G123" s="112"/>
      <c r="H123" s="112"/>
      <c r="I123" s="94"/>
      <c r="J123" s="90"/>
      <c r="K123" s="95"/>
      <c r="L123" s="90"/>
      <c r="M123" s="90"/>
      <c r="N123" s="90"/>
      <c r="O123" s="113"/>
      <c r="P123" s="99"/>
      <c r="Q123" s="99"/>
      <c r="R123" s="100"/>
      <c r="S123" s="101"/>
      <c r="T123" s="102"/>
      <c r="U123" s="102"/>
      <c r="V123" s="102"/>
      <c r="W123" s="102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 customHeight="1" x14ac:dyDescent="0.3">
      <c r="A124" s="16"/>
      <c r="B124" s="88" t="s">
        <v>869</v>
      </c>
      <c r="C124" s="89" t="s">
        <v>1272</v>
      </c>
      <c r="D124" s="23"/>
      <c r="E124" s="114" t="s">
        <v>870</v>
      </c>
      <c r="F124" s="102"/>
      <c r="G124" s="112"/>
      <c r="H124" s="138"/>
      <c r="I124" s="94">
        <v>28.1</v>
      </c>
      <c r="J124" s="90">
        <f>I124*G124</f>
        <v>0</v>
      </c>
      <c r="K124" s="95">
        <f t="shared" si="71"/>
        <v>1426</v>
      </c>
      <c r="L124" s="96">
        <f>IF($U$1=1,U124,IF($S$1=1,S124,""))</f>
        <v>0</v>
      </c>
      <c r="M124" s="95" t="str">
        <f>IF($U$1=2,IF(P124=1,T124,$V$1),"")</f>
        <v>Ej hyrbar</v>
      </c>
      <c r="N124" s="96">
        <f>IF($U$1=2,U124,"")</f>
        <v>0</v>
      </c>
      <c r="O124" s="113"/>
      <c r="P124" s="136"/>
      <c r="Q124" s="99"/>
      <c r="R124" s="100">
        <v>1426</v>
      </c>
      <c r="S124" s="101">
        <f t="shared" ref="S124:S130" si="77">R124*(1-$D$1)*G124</f>
        <v>0</v>
      </c>
      <c r="T124" s="102">
        <v>3.3965999999999998</v>
      </c>
      <c r="U124" s="101">
        <f t="shared" ref="U124:U130" si="78">IF(P124=1,T124*(1-$J$1)*G124,0)</f>
        <v>0</v>
      </c>
      <c r="V124" s="102"/>
      <c r="W124" s="102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 customHeight="1" x14ac:dyDescent="0.3">
      <c r="A125" s="16"/>
      <c r="B125" s="88" t="s">
        <v>871</v>
      </c>
      <c r="C125" s="89" t="s">
        <v>1273</v>
      </c>
      <c r="D125" s="23"/>
      <c r="E125" s="114" t="s">
        <v>657</v>
      </c>
      <c r="F125" s="102"/>
      <c r="G125" s="112"/>
      <c r="H125" s="138"/>
      <c r="I125" s="94">
        <v>24.5</v>
      </c>
      <c r="J125" s="90">
        <f t="shared" ref="J125:J130" si="79">I125*G125</f>
        <v>0</v>
      </c>
      <c r="K125" s="95">
        <f t="shared" ref="K125:K128" si="80">IF($U$1=1,IF(P125=1,T125,$V$1),IF($S$1=1,R125,""))</f>
        <v>1321</v>
      </c>
      <c r="L125" s="96">
        <f t="shared" ref="L125:L130" si="81">IF($U$1=1,U125,IF($S$1=1,S125,""))</f>
        <v>0</v>
      </c>
      <c r="M125" s="95" t="str">
        <f t="shared" ref="M125:M130" si="82">IF($U$1=2,IF(P125=1,T125,$V$1),"")</f>
        <v>Ej hyrbar</v>
      </c>
      <c r="N125" s="96">
        <f t="shared" ref="N125:N130" si="83">IF($U$1=2,U125,"")</f>
        <v>0</v>
      </c>
      <c r="O125" s="113"/>
      <c r="P125" s="136"/>
      <c r="Q125" s="99"/>
      <c r="R125" s="100">
        <v>1321</v>
      </c>
      <c r="S125" s="101">
        <f t="shared" si="77"/>
        <v>0</v>
      </c>
      <c r="T125" s="102">
        <v>0</v>
      </c>
      <c r="U125" s="101">
        <f t="shared" si="78"/>
        <v>0</v>
      </c>
      <c r="V125" s="102"/>
      <c r="W125" s="10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 customHeight="1" x14ac:dyDescent="0.25">
      <c r="A126" s="16"/>
      <c r="B126" s="88" t="s">
        <v>872</v>
      </c>
      <c r="C126" s="89" t="s">
        <v>1274</v>
      </c>
      <c r="D126" s="89"/>
      <c r="E126" s="90" t="s">
        <v>640</v>
      </c>
      <c r="F126" s="91"/>
      <c r="G126" s="92"/>
      <c r="H126" s="93"/>
      <c r="I126" s="94">
        <v>21.1</v>
      </c>
      <c r="J126" s="90">
        <f t="shared" si="79"/>
        <v>0</v>
      </c>
      <c r="K126" s="95">
        <f t="shared" si="80"/>
        <v>1206</v>
      </c>
      <c r="L126" s="96">
        <f t="shared" si="81"/>
        <v>0</v>
      </c>
      <c r="M126" s="95" t="str">
        <f t="shared" si="82"/>
        <v>Ej hyrbar</v>
      </c>
      <c r="N126" s="96">
        <f t="shared" si="83"/>
        <v>0</v>
      </c>
      <c r="O126" s="97"/>
      <c r="P126" s="98"/>
      <c r="Q126" s="99"/>
      <c r="R126" s="100">
        <v>1206</v>
      </c>
      <c r="S126" s="101">
        <f t="shared" si="77"/>
        <v>0</v>
      </c>
      <c r="T126" s="102">
        <v>3.0996000000000001</v>
      </c>
      <c r="U126" s="101">
        <f t="shared" si="78"/>
        <v>0</v>
      </c>
      <c r="V126" s="101"/>
      <c r="W126" s="102">
        <f>R126*X126/30</f>
        <v>2.4119999999999999</v>
      </c>
      <c r="X126" s="7">
        <v>0.06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 customHeight="1" x14ac:dyDescent="0.25">
      <c r="A127" s="16"/>
      <c r="B127" s="88" t="s">
        <v>873</v>
      </c>
      <c r="C127" s="89" t="s">
        <v>1275</v>
      </c>
      <c r="D127" s="89"/>
      <c r="E127" s="90" t="s">
        <v>658</v>
      </c>
      <c r="F127" s="91"/>
      <c r="G127" s="92"/>
      <c r="H127" s="93"/>
      <c r="I127" s="94">
        <v>17.5</v>
      </c>
      <c r="J127" s="90">
        <f t="shared" si="79"/>
        <v>0</v>
      </c>
      <c r="K127" s="95">
        <f t="shared" si="80"/>
        <v>981</v>
      </c>
      <c r="L127" s="96">
        <f t="shared" si="81"/>
        <v>0</v>
      </c>
      <c r="M127" s="95" t="str">
        <f t="shared" si="82"/>
        <v>Ej hyrbar</v>
      </c>
      <c r="N127" s="96">
        <f t="shared" si="83"/>
        <v>0</v>
      </c>
      <c r="O127" s="97"/>
      <c r="P127" s="98"/>
      <c r="Q127" s="99"/>
      <c r="R127" s="100">
        <v>981</v>
      </c>
      <c r="S127" s="101">
        <f t="shared" si="77"/>
        <v>0</v>
      </c>
      <c r="T127" s="102">
        <v>2.5217999999999998</v>
      </c>
      <c r="U127" s="101">
        <f t="shared" si="78"/>
        <v>0</v>
      </c>
      <c r="V127" s="101"/>
      <c r="W127" s="102"/>
      <c r="X127" s="7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 customHeight="1" x14ac:dyDescent="0.25">
      <c r="A128" s="16"/>
      <c r="B128" s="88" t="s">
        <v>874</v>
      </c>
      <c r="C128" s="89" t="s">
        <v>1276</v>
      </c>
      <c r="D128" s="89"/>
      <c r="E128" s="90" t="s">
        <v>641</v>
      </c>
      <c r="F128" s="91"/>
      <c r="G128" s="92">
        <v>7</v>
      </c>
      <c r="H128" s="93"/>
      <c r="I128" s="94">
        <v>16.100000000000001</v>
      </c>
      <c r="J128" s="90">
        <f t="shared" si="79"/>
        <v>112.70000000000002</v>
      </c>
      <c r="K128" s="95">
        <f t="shared" si="80"/>
        <v>953</v>
      </c>
      <c r="L128" s="96">
        <f t="shared" si="81"/>
        <v>6671</v>
      </c>
      <c r="M128" s="95" t="str">
        <f t="shared" si="82"/>
        <v>Ej hyrbar</v>
      </c>
      <c r="N128" s="96">
        <f t="shared" si="83"/>
        <v>0</v>
      </c>
      <c r="O128" s="97"/>
      <c r="P128" s="98"/>
      <c r="Q128" s="99"/>
      <c r="R128" s="100">
        <v>953</v>
      </c>
      <c r="S128" s="101">
        <f t="shared" si="77"/>
        <v>6671</v>
      </c>
      <c r="T128" s="102">
        <v>2.4489000000000001</v>
      </c>
      <c r="U128" s="101">
        <f t="shared" si="78"/>
        <v>0</v>
      </c>
      <c r="V128" s="101"/>
      <c r="W128" s="102">
        <f>R128*X128/30</f>
        <v>1.9059999999999999</v>
      </c>
      <c r="X128" s="7">
        <v>0.06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 customHeight="1" x14ac:dyDescent="0.25">
      <c r="A129" s="16"/>
      <c r="B129" s="88" t="s">
        <v>875</v>
      </c>
      <c r="C129" s="89" t="s">
        <v>1277</v>
      </c>
      <c r="D129" s="89"/>
      <c r="E129" s="114" t="s">
        <v>731</v>
      </c>
      <c r="F129" s="112"/>
      <c r="G129" s="92"/>
      <c r="H129" s="92"/>
      <c r="I129" s="139">
        <v>14.2</v>
      </c>
      <c r="J129" s="90">
        <f t="shared" si="79"/>
        <v>0</v>
      </c>
      <c r="K129" s="95">
        <f>IF($U$1=1,IF(P129=1,T129,$V$1),IF($S$1=1,R129,""))</f>
        <v>865</v>
      </c>
      <c r="L129" s="96">
        <f t="shared" si="81"/>
        <v>0</v>
      </c>
      <c r="M129" s="95" t="str">
        <f t="shared" si="82"/>
        <v>Ej hyrbar</v>
      </c>
      <c r="N129" s="96">
        <f t="shared" si="83"/>
        <v>0</v>
      </c>
      <c r="O129" s="97"/>
      <c r="P129" s="98"/>
      <c r="Q129" s="99"/>
      <c r="R129" s="100">
        <v>865</v>
      </c>
      <c r="S129" s="101">
        <f t="shared" si="77"/>
        <v>0</v>
      </c>
      <c r="T129" s="102">
        <v>2.2221000000000002</v>
      </c>
      <c r="U129" s="101">
        <f t="shared" si="78"/>
        <v>0</v>
      </c>
      <c r="V129" s="101"/>
      <c r="W129" s="102"/>
      <c r="X129" s="7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 customHeight="1" x14ac:dyDescent="0.25">
      <c r="A130" s="16"/>
      <c r="B130" s="88" t="s">
        <v>876</v>
      </c>
      <c r="C130" s="89" t="s">
        <v>1278</v>
      </c>
      <c r="D130" s="89"/>
      <c r="E130" s="114" t="s">
        <v>659</v>
      </c>
      <c r="F130" s="112"/>
      <c r="G130" s="92">
        <v>84</v>
      </c>
      <c r="H130" s="93"/>
      <c r="I130" s="94">
        <v>12.6</v>
      </c>
      <c r="J130" s="90">
        <f t="shared" si="79"/>
        <v>1058.3999999999999</v>
      </c>
      <c r="K130" s="95">
        <f>IF($U$1=1,IF(P130=1,T130,$V$1),IF($S$1=1,R130,""))</f>
        <v>787</v>
      </c>
      <c r="L130" s="96">
        <f t="shared" si="81"/>
        <v>66108</v>
      </c>
      <c r="M130" s="95" t="str">
        <f t="shared" si="82"/>
        <v>Ej hyrbar</v>
      </c>
      <c r="N130" s="96">
        <f t="shared" si="83"/>
        <v>0</v>
      </c>
      <c r="O130" s="97"/>
      <c r="P130" s="98"/>
      <c r="Q130" s="99"/>
      <c r="R130" s="100">
        <v>787</v>
      </c>
      <c r="S130" s="101">
        <f t="shared" si="77"/>
        <v>66108</v>
      </c>
      <c r="T130" s="102">
        <v>2.0223</v>
      </c>
      <c r="U130" s="101">
        <f t="shared" si="78"/>
        <v>0</v>
      </c>
      <c r="V130" s="101"/>
      <c r="W130" s="102"/>
      <c r="X130" s="7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 customHeight="1" x14ac:dyDescent="0.35">
      <c r="A131" s="16"/>
      <c r="B131" s="88"/>
      <c r="C131" s="105" t="s">
        <v>1491</v>
      </c>
      <c r="D131" s="106"/>
      <c r="E131" s="109"/>
      <c r="F131" s="112"/>
      <c r="G131" s="92"/>
      <c r="H131" s="92"/>
      <c r="I131" s="94"/>
      <c r="J131" s="90"/>
      <c r="K131" s="95"/>
      <c r="L131" s="96"/>
      <c r="M131" s="95"/>
      <c r="N131" s="96"/>
      <c r="O131" s="97"/>
      <c r="P131" s="98"/>
      <c r="Q131" s="99"/>
      <c r="R131" s="100"/>
      <c r="S131" s="101"/>
      <c r="T131" s="102"/>
      <c r="U131" s="101"/>
      <c r="V131" s="101"/>
      <c r="W131" s="102"/>
      <c r="X131" s="7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 customHeight="1" x14ac:dyDescent="0.25">
      <c r="A132" s="16"/>
      <c r="B132" s="88">
        <v>8114510</v>
      </c>
      <c r="C132" s="89" t="s">
        <v>1492</v>
      </c>
      <c r="D132" s="89"/>
      <c r="E132" s="89" t="s">
        <v>1482</v>
      </c>
      <c r="F132" s="112"/>
      <c r="G132" s="92"/>
      <c r="H132" s="92"/>
      <c r="I132" s="94">
        <v>12.2</v>
      </c>
      <c r="J132" s="90">
        <f t="shared" ref="J132:J141" si="84">I132*G132</f>
        <v>0</v>
      </c>
      <c r="K132" s="95">
        <f>IF($U$1=1,IF(P132=1,T132,$V$1),IF($S$1=1,R132,""))</f>
        <v>1652</v>
      </c>
      <c r="L132" s="96">
        <f t="shared" ref="L132:L141" si="85">IF($U$1=1,U132,IF($S$1=1,S132,""))</f>
        <v>0</v>
      </c>
      <c r="M132" s="95" t="str">
        <f t="shared" ref="M132:M141" si="86">IF($U$1=2,IF(P132=1,T132,$V$1),"")</f>
        <v>Ej hyrbar</v>
      </c>
      <c r="N132" s="96">
        <f t="shared" ref="N132:N141" si="87">IF($U$1=2,U132,"")</f>
        <v>0</v>
      </c>
      <c r="O132" s="97"/>
      <c r="P132" s="98"/>
      <c r="Q132" s="99"/>
      <c r="R132" s="100">
        <v>1652</v>
      </c>
      <c r="S132" s="101">
        <f t="shared" ref="S132:S141" si="88">R132*(1-$D$1)*G132</f>
        <v>0</v>
      </c>
      <c r="T132" s="102">
        <v>2.0223</v>
      </c>
      <c r="U132" s="101">
        <f t="shared" ref="U132:U141" si="89">IF(P132=1,T132*(1-$J$1)*G132,0)</f>
        <v>0</v>
      </c>
      <c r="V132" s="101"/>
      <c r="W132" s="102"/>
      <c r="X132" s="7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 customHeight="1" x14ac:dyDescent="0.25">
      <c r="A133" s="16"/>
      <c r="B133" s="88">
        <v>8114520</v>
      </c>
      <c r="C133" s="89" t="s">
        <v>1493</v>
      </c>
      <c r="D133" s="89"/>
      <c r="E133" s="89" t="s">
        <v>1483</v>
      </c>
      <c r="F133" s="112"/>
      <c r="G133" s="92"/>
      <c r="H133" s="92"/>
      <c r="I133" s="94">
        <v>10.1</v>
      </c>
      <c r="J133" s="90">
        <f t="shared" si="84"/>
        <v>0</v>
      </c>
      <c r="K133" s="95">
        <f>IF($U$1=1,IF(P133=1,T133,$V$1),IF($S$1=1,R133,""))</f>
        <v>1386</v>
      </c>
      <c r="L133" s="96">
        <f t="shared" si="85"/>
        <v>0</v>
      </c>
      <c r="M133" s="95" t="str">
        <f t="shared" si="86"/>
        <v>Ej hyrbar</v>
      </c>
      <c r="N133" s="96">
        <f t="shared" si="87"/>
        <v>0</v>
      </c>
      <c r="O133" s="97"/>
      <c r="P133" s="98"/>
      <c r="Q133" s="99"/>
      <c r="R133" s="100">
        <v>1386</v>
      </c>
      <c r="S133" s="101">
        <f t="shared" si="88"/>
        <v>0</v>
      </c>
      <c r="T133" s="102">
        <v>2.0223</v>
      </c>
      <c r="U133" s="101">
        <f t="shared" si="89"/>
        <v>0</v>
      </c>
      <c r="V133" s="101"/>
      <c r="W133" s="102"/>
      <c r="X133" s="7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 customHeight="1" x14ac:dyDescent="0.25">
      <c r="A134" s="16"/>
      <c r="B134" s="88">
        <v>8114530</v>
      </c>
      <c r="C134" s="89" t="s">
        <v>1494</v>
      </c>
      <c r="D134" s="89"/>
      <c r="E134" s="89" t="s">
        <v>1484</v>
      </c>
      <c r="F134" s="112"/>
      <c r="G134" s="92"/>
      <c r="H134" s="92"/>
      <c r="I134" s="94">
        <v>7.9</v>
      </c>
      <c r="J134" s="90">
        <f t="shared" si="84"/>
        <v>0</v>
      </c>
      <c r="K134" s="95">
        <f t="shared" ref="K134:K141" si="90">IF($U$1=1,IF(P134=1,T134,$V$1),IF($S$1=1,R134,""))</f>
        <v>1120</v>
      </c>
      <c r="L134" s="96">
        <f t="shared" si="85"/>
        <v>0</v>
      </c>
      <c r="M134" s="95" t="str">
        <f t="shared" si="86"/>
        <v>Ej hyrbar</v>
      </c>
      <c r="N134" s="96">
        <f t="shared" si="87"/>
        <v>0</v>
      </c>
      <c r="O134" s="97"/>
      <c r="P134" s="98"/>
      <c r="Q134" s="99"/>
      <c r="R134" s="100">
        <v>1120</v>
      </c>
      <c r="S134" s="101">
        <f t="shared" si="88"/>
        <v>0</v>
      </c>
      <c r="T134" s="102">
        <v>2.0223</v>
      </c>
      <c r="U134" s="101">
        <f t="shared" si="89"/>
        <v>0</v>
      </c>
      <c r="V134" s="101"/>
      <c r="W134" s="102"/>
      <c r="X134" s="7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 customHeight="1" x14ac:dyDescent="0.25">
      <c r="A135" s="16"/>
      <c r="B135" s="88">
        <v>8114550</v>
      </c>
      <c r="C135" s="89" t="s">
        <v>1495</v>
      </c>
      <c r="D135" s="89"/>
      <c r="E135" s="89" t="s">
        <v>1485</v>
      </c>
      <c r="F135" s="112"/>
      <c r="G135" s="92"/>
      <c r="H135" s="92"/>
      <c r="I135" s="94">
        <v>5.8</v>
      </c>
      <c r="J135" s="90">
        <f t="shared" si="84"/>
        <v>0</v>
      </c>
      <c r="K135" s="95">
        <f t="shared" si="90"/>
        <v>895</v>
      </c>
      <c r="L135" s="96">
        <f t="shared" si="85"/>
        <v>0</v>
      </c>
      <c r="M135" s="95" t="str">
        <f t="shared" si="86"/>
        <v>Ej hyrbar</v>
      </c>
      <c r="N135" s="96">
        <f t="shared" si="87"/>
        <v>0</v>
      </c>
      <c r="O135" s="97"/>
      <c r="P135" s="98"/>
      <c r="Q135" s="99"/>
      <c r="R135" s="100">
        <v>895</v>
      </c>
      <c r="S135" s="101">
        <f t="shared" si="88"/>
        <v>0</v>
      </c>
      <c r="T135" s="102">
        <v>2.0223</v>
      </c>
      <c r="U135" s="101">
        <f t="shared" si="89"/>
        <v>0</v>
      </c>
      <c r="V135" s="101"/>
      <c r="W135" s="102"/>
      <c r="X135" s="7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 customHeight="1" x14ac:dyDescent="0.25">
      <c r="A136" s="16"/>
      <c r="B136" s="88">
        <v>8114570</v>
      </c>
      <c r="C136" s="89" t="s">
        <v>1496</v>
      </c>
      <c r="D136" s="89"/>
      <c r="E136" s="89" t="s">
        <v>1486</v>
      </c>
      <c r="F136" s="112"/>
      <c r="G136" s="92"/>
      <c r="H136" s="92"/>
      <c r="I136" s="94">
        <v>3.6</v>
      </c>
      <c r="J136" s="90">
        <f t="shared" si="84"/>
        <v>0</v>
      </c>
      <c r="K136" s="95">
        <f t="shared" si="90"/>
        <v>688</v>
      </c>
      <c r="L136" s="96">
        <f t="shared" si="85"/>
        <v>0</v>
      </c>
      <c r="M136" s="95" t="str">
        <f t="shared" si="86"/>
        <v>Ej hyrbar</v>
      </c>
      <c r="N136" s="96">
        <f t="shared" si="87"/>
        <v>0</v>
      </c>
      <c r="O136" s="97"/>
      <c r="P136" s="98"/>
      <c r="Q136" s="99"/>
      <c r="R136" s="100">
        <v>688</v>
      </c>
      <c r="S136" s="101">
        <f t="shared" si="88"/>
        <v>0</v>
      </c>
      <c r="T136" s="102">
        <v>2.0223</v>
      </c>
      <c r="U136" s="101">
        <f t="shared" si="89"/>
        <v>0</v>
      </c>
      <c r="V136" s="101"/>
      <c r="W136" s="102"/>
      <c r="X136" s="7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 customHeight="1" x14ac:dyDescent="0.25">
      <c r="A137" s="16"/>
      <c r="B137" s="88">
        <v>8114590</v>
      </c>
      <c r="C137" s="89" t="s">
        <v>1497</v>
      </c>
      <c r="D137" s="89"/>
      <c r="E137" s="89" t="s">
        <v>1487</v>
      </c>
      <c r="F137" s="112"/>
      <c r="G137" s="92"/>
      <c r="H137" s="92"/>
      <c r="I137" s="94">
        <v>1.5</v>
      </c>
      <c r="J137" s="90">
        <f t="shared" si="84"/>
        <v>0</v>
      </c>
      <c r="K137" s="95">
        <f t="shared" si="90"/>
        <v>435</v>
      </c>
      <c r="L137" s="96">
        <f t="shared" si="85"/>
        <v>0</v>
      </c>
      <c r="M137" s="95" t="str">
        <f t="shared" si="86"/>
        <v>Ej hyrbar</v>
      </c>
      <c r="N137" s="96">
        <f t="shared" si="87"/>
        <v>0</v>
      </c>
      <c r="O137" s="97"/>
      <c r="P137" s="98"/>
      <c r="Q137" s="99"/>
      <c r="R137" s="100">
        <v>435</v>
      </c>
      <c r="S137" s="101">
        <f t="shared" si="88"/>
        <v>0</v>
      </c>
      <c r="T137" s="102">
        <v>2.0223</v>
      </c>
      <c r="U137" s="101">
        <f t="shared" si="89"/>
        <v>0</v>
      </c>
      <c r="V137" s="101"/>
      <c r="W137" s="102"/>
      <c r="X137" s="7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 customHeight="1" x14ac:dyDescent="0.25">
      <c r="A138" s="16"/>
      <c r="B138" s="88">
        <v>8114600</v>
      </c>
      <c r="C138" s="89" t="s">
        <v>1498</v>
      </c>
      <c r="D138" s="89"/>
      <c r="E138" s="89" t="s">
        <v>1488</v>
      </c>
      <c r="F138" s="112"/>
      <c r="G138" s="92"/>
      <c r="H138" s="92"/>
      <c r="I138" s="94">
        <v>7.2</v>
      </c>
      <c r="J138" s="90">
        <f t="shared" si="84"/>
        <v>0</v>
      </c>
      <c r="K138" s="95">
        <f t="shared" si="90"/>
        <v>798</v>
      </c>
      <c r="L138" s="96">
        <f t="shared" si="85"/>
        <v>0</v>
      </c>
      <c r="M138" s="95" t="str">
        <f t="shared" si="86"/>
        <v>Ej hyrbar</v>
      </c>
      <c r="N138" s="96">
        <f t="shared" si="87"/>
        <v>0</v>
      </c>
      <c r="O138" s="97"/>
      <c r="P138" s="98"/>
      <c r="Q138" s="99"/>
      <c r="R138" s="100">
        <v>798</v>
      </c>
      <c r="S138" s="101">
        <f t="shared" si="88"/>
        <v>0</v>
      </c>
      <c r="T138" s="102">
        <v>2.0223</v>
      </c>
      <c r="U138" s="101">
        <f t="shared" si="89"/>
        <v>0</v>
      </c>
      <c r="V138" s="101"/>
      <c r="W138" s="102"/>
      <c r="X138" s="7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 customHeight="1" x14ac:dyDescent="0.25">
      <c r="A139" s="16"/>
      <c r="B139" s="88">
        <v>8114610</v>
      </c>
      <c r="C139" s="89" t="s">
        <v>1500</v>
      </c>
      <c r="D139" s="89"/>
      <c r="E139" s="89" t="s">
        <v>1489</v>
      </c>
      <c r="F139" s="112"/>
      <c r="G139" s="92"/>
      <c r="H139" s="92"/>
      <c r="I139" s="94">
        <v>14.9</v>
      </c>
      <c r="J139" s="90">
        <f t="shared" si="84"/>
        <v>0</v>
      </c>
      <c r="K139" s="95">
        <f t="shared" si="90"/>
        <v>0</v>
      </c>
      <c r="L139" s="96">
        <f t="shared" si="85"/>
        <v>0</v>
      </c>
      <c r="M139" s="95" t="str">
        <f t="shared" si="86"/>
        <v>Ej hyrbar</v>
      </c>
      <c r="N139" s="96">
        <f t="shared" si="87"/>
        <v>0</v>
      </c>
      <c r="O139" s="97"/>
      <c r="P139" s="98"/>
      <c r="Q139" s="99"/>
      <c r="R139" s="100">
        <v>0</v>
      </c>
      <c r="S139" s="101">
        <f t="shared" si="88"/>
        <v>0</v>
      </c>
      <c r="T139" s="102">
        <v>2.0223</v>
      </c>
      <c r="U139" s="101">
        <f t="shared" si="89"/>
        <v>0</v>
      </c>
      <c r="V139" s="101"/>
      <c r="W139" s="102"/>
      <c r="X139" s="7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 customHeight="1" x14ac:dyDescent="0.25">
      <c r="A140" s="16"/>
      <c r="B140" s="88">
        <v>8114650</v>
      </c>
      <c r="C140" s="89" t="s">
        <v>1499</v>
      </c>
      <c r="D140" s="89"/>
      <c r="E140" s="89" t="s">
        <v>1490</v>
      </c>
      <c r="F140" s="112"/>
      <c r="G140" s="92"/>
      <c r="H140" s="92"/>
      <c r="I140" s="94">
        <v>5.9</v>
      </c>
      <c r="J140" s="90">
        <f t="shared" si="84"/>
        <v>0</v>
      </c>
      <c r="K140" s="95">
        <f t="shared" si="90"/>
        <v>840</v>
      </c>
      <c r="L140" s="96">
        <f t="shared" si="85"/>
        <v>0</v>
      </c>
      <c r="M140" s="95" t="str">
        <f t="shared" si="86"/>
        <v>Ej hyrbar</v>
      </c>
      <c r="N140" s="96">
        <f t="shared" si="87"/>
        <v>0</v>
      </c>
      <c r="O140" s="97"/>
      <c r="P140" s="98"/>
      <c r="Q140" s="99"/>
      <c r="R140" s="100">
        <v>840</v>
      </c>
      <c r="S140" s="101">
        <f t="shared" si="88"/>
        <v>0</v>
      </c>
      <c r="T140" s="102">
        <v>2.0223</v>
      </c>
      <c r="U140" s="101">
        <f t="shared" si="89"/>
        <v>0</v>
      </c>
      <c r="V140" s="101"/>
      <c r="W140" s="102"/>
      <c r="X140" s="7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 customHeight="1" x14ac:dyDescent="0.25">
      <c r="A141" s="16"/>
      <c r="B141" s="88">
        <v>8114660</v>
      </c>
      <c r="C141" s="89" t="s">
        <v>1501</v>
      </c>
      <c r="D141" s="89"/>
      <c r="E141" s="109" t="s">
        <v>1529</v>
      </c>
      <c r="F141" s="112"/>
      <c r="G141" s="92"/>
      <c r="H141" s="92"/>
      <c r="I141" s="94">
        <v>12.3</v>
      </c>
      <c r="J141" s="90">
        <f t="shared" si="84"/>
        <v>0</v>
      </c>
      <c r="K141" s="95">
        <f t="shared" si="90"/>
        <v>1326</v>
      </c>
      <c r="L141" s="96">
        <f t="shared" si="85"/>
        <v>0</v>
      </c>
      <c r="M141" s="95" t="str">
        <f t="shared" si="86"/>
        <v>Ej hyrbar</v>
      </c>
      <c r="N141" s="96">
        <f t="shared" si="87"/>
        <v>0</v>
      </c>
      <c r="O141" s="97"/>
      <c r="P141" s="98"/>
      <c r="Q141" s="99"/>
      <c r="R141" s="100">
        <v>1326</v>
      </c>
      <c r="S141" s="101">
        <f t="shared" si="88"/>
        <v>0</v>
      </c>
      <c r="T141" s="102">
        <v>2.0223</v>
      </c>
      <c r="U141" s="101">
        <f t="shared" si="89"/>
        <v>0</v>
      </c>
      <c r="V141" s="101"/>
      <c r="W141" s="102"/>
      <c r="X141" s="7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2.75" customHeight="1" x14ac:dyDescent="0.35">
      <c r="A142" s="16"/>
      <c r="B142" s="88"/>
      <c r="C142" s="105" t="s">
        <v>1502</v>
      </c>
      <c r="D142" s="107"/>
      <c r="E142" s="108"/>
      <c r="F142" s="112"/>
      <c r="G142" s="92"/>
      <c r="H142" s="92"/>
      <c r="I142" s="94"/>
      <c r="J142" s="90"/>
      <c r="K142" s="95"/>
      <c r="L142" s="96"/>
      <c r="M142" s="95"/>
      <c r="N142" s="96"/>
      <c r="O142" s="97"/>
      <c r="P142" s="98"/>
      <c r="Q142" s="99"/>
      <c r="R142" s="100"/>
      <c r="S142" s="101">
        <f t="shared" ref="S142:S155" si="91">R142*(1-$D$1)*G142</f>
        <v>0</v>
      </c>
      <c r="T142" s="102"/>
      <c r="U142" s="101"/>
      <c r="V142" s="101"/>
      <c r="W142" s="102"/>
      <c r="X142" s="7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2.75" customHeight="1" x14ac:dyDescent="0.25">
      <c r="A143" s="16"/>
      <c r="B143" s="88">
        <v>8114710</v>
      </c>
      <c r="C143" s="89" t="s">
        <v>1503</v>
      </c>
      <c r="D143" s="89"/>
      <c r="E143" s="109" t="s">
        <v>1509</v>
      </c>
      <c r="F143" s="112"/>
      <c r="G143" s="92"/>
      <c r="H143" s="92"/>
      <c r="I143" s="94">
        <v>20.5</v>
      </c>
      <c r="J143" s="90">
        <f t="shared" ref="J143:J155" si="92">I143*G143</f>
        <v>0</v>
      </c>
      <c r="K143" s="95">
        <f t="shared" ref="K143:K155" si="93">IF($U$1=1,IF(P143=1,T143,$V$1),IF($S$1=1,R143,""))</f>
        <v>0</v>
      </c>
      <c r="L143" s="96">
        <f t="shared" ref="L143:L155" si="94">IF($U$1=1,U143,IF($S$1=1,S143,""))</f>
        <v>0</v>
      </c>
      <c r="M143" s="95" t="str">
        <f t="shared" ref="M143:M155" si="95">IF($U$1=2,IF(P143=1,T143,$V$1),"")</f>
        <v>Ej hyrbar</v>
      </c>
      <c r="N143" s="96">
        <f t="shared" ref="N143:N155" si="96">IF($U$1=2,U143,"")</f>
        <v>0</v>
      </c>
      <c r="O143" s="97"/>
      <c r="P143" s="98"/>
      <c r="Q143" s="99"/>
      <c r="R143" s="100">
        <v>0</v>
      </c>
      <c r="S143" s="101">
        <f t="shared" si="91"/>
        <v>0</v>
      </c>
      <c r="T143" s="102">
        <v>2.0223</v>
      </c>
      <c r="U143" s="101">
        <f t="shared" ref="U143:U155" si="97">IF(P143=1,T143*(1-$J$1)*G143,0)</f>
        <v>0</v>
      </c>
      <c r="V143" s="101"/>
      <c r="W143" s="102"/>
      <c r="X143" s="7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2.75" customHeight="1" x14ac:dyDescent="0.25">
      <c r="A144" s="16"/>
      <c r="B144" s="88">
        <v>8114720</v>
      </c>
      <c r="C144" s="89" t="s">
        <v>1504</v>
      </c>
      <c r="D144" s="89"/>
      <c r="E144" s="109" t="s">
        <v>1510</v>
      </c>
      <c r="F144" s="112"/>
      <c r="G144" s="92"/>
      <c r="H144" s="92"/>
      <c r="I144" s="94">
        <v>17</v>
      </c>
      <c r="J144" s="90">
        <f t="shared" si="92"/>
        <v>0</v>
      </c>
      <c r="K144" s="95">
        <f t="shared" si="93"/>
        <v>0</v>
      </c>
      <c r="L144" s="96">
        <f t="shared" si="94"/>
        <v>0</v>
      </c>
      <c r="M144" s="95" t="str">
        <f t="shared" si="95"/>
        <v>Ej hyrbar</v>
      </c>
      <c r="N144" s="96">
        <f t="shared" si="96"/>
        <v>0</v>
      </c>
      <c r="O144" s="97"/>
      <c r="P144" s="98"/>
      <c r="Q144" s="99"/>
      <c r="R144" s="100">
        <v>0</v>
      </c>
      <c r="S144" s="101">
        <f t="shared" si="91"/>
        <v>0</v>
      </c>
      <c r="T144" s="102">
        <v>2.0223</v>
      </c>
      <c r="U144" s="101">
        <f t="shared" si="97"/>
        <v>0</v>
      </c>
      <c r="V144" s="101"/>
      <c r="W144" s="102"/>
      <c r="X144" s="7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2.75" customHeight="1" x14ac:dyDescent="0.25">
      <c r="A145" s="16"/>
      <c r="B145" s="88">
        <v>8114730</v>
      </c>
      <c r="C145" s="89" t="s">
        <v>1505</v>
      </c>
      <c r="D145" s="89"/>
      <c r="E145" s="109" t="s">
        <v>1511</v>
      </c>
      <c r="F145" s="112"/>
      <c r="G145" s="92"/>
      <c r="H145" s="92"/>
      <c r="I145" s="94">
        <v>13.4</v>
      </c>
      <c r="J145" s="90">
        <f t="shared" si="92"/>
        <v>0</v>
      </c>
      <c r="K145" s="95">
        <f t="shared" si="93"/>
        <v>0</v>
      </c>
      <c r="L145" s="96">
        <f t="shared" si="94"/>
        <v>0</v>
      </c>
      <c r="M145" s="95" t="str">
        <f t="shared" si="95"/>
        <v>Ej hyrbar</v>
      </c>
      <c r="N145" s="96">
        <f t="shared" si="96"/>
        <v>0</v>
      </c>
      <c r="O145" s="97"/>
      <c r="P145" s="98"/>
      <c r="Q145" s="99"/>
      <c r="R145" s="100">
        <v>0</v>
      </c>
      <c r="S145" s="101">
        <f t="shared" si="91"/>
        <v>0</v>
      </c>
      <c r="T145" s="102">
        <v>2.0223</v>
      </c>
      <c r="U145" s="101">
        <f t="shared" si="97"/>
        <v>0</v>
      </c>
      <c r="V145" s="101"/>
      <c r="W145" s="102"/>
      <c r="X145" s="7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2.75" customHeight="1" x14ac:dyDescent="0.25">
      <c r="A146" s="16"/>
      <c r="B146" s="88">
        <v>8114750</v>
      </c>
      <c r="C146" s="89" t="s">
        <v>1506</v>
      </c>
      <c r="D146" s="89"/>
      <c r="E146" s="109" t="s">
        <v>1512</v>
      </c>
      <c r="F146" s="112"/>
      <c r="G146" s="92"/>
      <c r="H146" s="92"/>
      <c r="I146" s="94">
        <v>9.8000000000000007</v>
      </c>
      <c r="J146" s="90">
        <f t="shared" si="92"/>
        <v>0</v>
      </c>
      <c r="K146" s="95">
        <f t="shared" si="93"/>
        <v>0</v>
      </c>
      <c r="L146" s="96">
        <f t="shared" si="94"/>
        <v>0</v>
      </c>
      <c r="M146" s="95" t="str">
        <f t="shared" si="95"/>
        <v>Ej hyrbar</v>
      </c>
      <c r="N146" s="96">
        <f t="shared" si="96"/>
        <v>0</v>
      </c>
      <c r="O146" s="97"/>
      <c r="P146" s="98"/>
      <c r="Q146" s="99"/>
      <c r="R146" s="100">
        <v>0</v>
      </c>
      <c r="S146" s="101">
        <f t="shared" si="91"/>
        <v>0</v>
      </c>
      <c r="T146" s="102">
        <v>2.0223</v>
      </c>
      <c r="U146" s="101">
        <f t="shared" si="97"/>
        <v>0</v>
      </c>
      <c r="V146" s="101"/>
      <c r="W146" s="102"/>
      <c r="X146" s="7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2.75" customHeight="1" x14ac:dyDescent="0.25">
      <c r="A147" s="16"/>
      <c r="B147" s="88">
        <v>8114770</v>
      </c>
      <c r="C147" s="89" t="s">
        <v>1507</v>
      </c>
      <c r="D147" s="89"/>
      <c r="E147" s="109" t="s">
        <v>1513</v>
      </c>
      <c r="F147" s="112"/>
      <c r="G147" s="92"/>
      <c r="H147" s="92"/>
      <c r="I147" s="94">
        <v>6.2</v>
      </c>
      <c r="J147" s="90">
        <f t="shared" si="92"/>
        <v>0</v>
      </c>
      <c r="K147" s="95">
        <f t="shared" si="93"/>
        <v>0</v>
      </c>
      <c r="L147" s="96">
        <f t="shared" si="94"/>
        <v>0</v>
      </c>
      <c r="M147" s="95" t="str">
        <f t="shared" si="95"/>
        <v>Ej hyrbar</v>
      </c>
      <c r="N147" s="96">
        <f t="shared" si="96"/>
        <v>0</v>
      </c>
      <c r="O147" s="97"/>
      <c r="P147" s="98"/>
      <c r="Q147" s="99"/>
      <c r="R147" s="100">
        <v>0</v>
      </c>
      <c r="S147" s="101">
        <f t="shared" si="91"/>
        <v>0</v>
      </c>
      <c r="T147" s="102">
        <v>2.0223</v>
      </c>
      <c r="U147" s="101">
        <f t="shared" si="97"/>
        <v>0</v>
      </c>
      <c r="V147" s="101"/>
      <c r="W147" s="102"/>
      <c r="X147" s="7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2.75" customHeight="1" x14ac:dyDescent="0.25">
      <c r="A148" s="16"/>
      <c r="B148" s="88">
        <v>8114790</v>
      </c>
      <c r="C148" s="89" t="s">
        <v>1508</v>
      </c>
      <c r="D148" s="89"/>
      <c r="E148" s="109" t="s">
        <v>1514</v>
      </c>
      <c r="F148" s="112"/>
      <c r="G148" s="92"/>
      <c r="H148" s="92"/>
      <c r="I148" s="94">
        <v>2.6</v>
      </c>
      <c r="J148" s="90">
        <f t="shared" si="92"/>
        <v>0</v>
      </c>
      <c r="K148" s="95">
        <f t="shared" si="93"/>
        <v>0</v>
      </c>
      <c r="L148" s="96">
        <f t="shared" si="94"/>
        <v>0</v>
      </c>
      <c r="M148" s="95" t="str">
        <f t="shared" si="95"/>
        <v>Ej hyrbar</v>
      </c>
      <c r="N148" s="96">
        <f t="shared" si="96"/>
        <v>0</v>
      </c>
      <c r="O148" s="97"/>
      <c r="P148" s="98"/>
      <c r="Q148" s="99"/>
      <c r="R148" s="100">
        <v>0</v>
      </c>
      <c r="S148" s="101">
        <f t="shared" si="91"/>
        <v>0</v>
      </c>
      <c r="T148" s="102">
        <v>2.0223</v>
      </c>
      <c r="U148" s="101">
        <f t="shared" si="97"/>
        <v>0</v>
      </c>
      <c r="V148" s="101"/>
      <c r="W148" s="102"/>
      <c r="X148" s="7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2.75" customHeight="1" x14ac:dyDescent="0.25">
      <c r="A149" s="16"/>
      <c r="B149" s="88">
        <v>8114800</v>
      </c>
      <c r="C149" s="89" t="s">
        <v>1515</v>
      </c>
      <c r="D149" s="89"/>
      <c r="E149" s="109" t="s">
        <v>1516</v>
      </c>
      <c r="F149" s="112"/>
      <c r="G149" s="92"/>
      <c r="H149" s="92"/>
      <c r="I149" s="94">
        <v>4.4000000000000004</v>
      </c>
      <c r="J149" s="90">
        <f t="shared" si="92"/>
        <v>0</v>
      </c>
      <c r="K149" s="95">
        <f t="shared" si="93"/>
        <v>0</v>
      </c>
      <c r="L149" s="96">
        <f t="shared" si="94"/>
        <v>0</v>
      </c>
      <c r="M149" s="95" t="str">
        <f t="shared" si="95"/>
        <v>Ej hyrbar</v>
      </c>
      <c r="N149" s="96">
        <f t="shared" si="96"/>
        <v>0</v>
      </c>
      <c r="O149" s="97"/>
      <c r="P149" s="98"/>
      <c r="Q149" s="99"/>
      <c r="R149" s="100">
        <v>0</v>
      </c>
      <c r="S149" s="101">
        <f t="shared" si="91"/>
        <v>0</v>
      </c>
      <c r="T149" s="102">
        <v>2.0223</v>
      </c>
      <c r="U149" s="101">
        <f t="shared" si="97"/>
        <v>0</v>
      </c>
      <c r="V149" s="101"/>
      <c r="W149" s="102"/>
      <c r="X149" s="7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2.75" customHeight="1" x14ac:dyDescent="0.25">
      <c r="A150" s="16"/>
      <c r="B150" s="88">
        <v>8114810</v>
      </c>
      <c r="C150" s="89" t="s">
        <v>1517</v>
      </c>
      <c r="D150" s="89"/>
      <c r="E150" s="109" t="s">
        <v>1518</v>
      </c>
      <c r="F150" s="112"/>
      <c r="G150" s="92"/>
      <c r="H150" s="92"/>
      <c r="I150" s="94">
        <v>7.7</v>
      </c>
      <c r="J150" s="90">
        <f t="shared" si="92"/>
        <v>0</v>
      </c>
      <c r="K150" s="95">
        <f t="shared" si="93"/>
        <v>0</v>
      </c>
      <c r="L150" s="96">
        <f t="shared" si="94"/>
        <v>0</v>
      </c>
      <c r="M150" s="95" t="str">
        <f t="shared" si="95"/>
        <v>Ej hyrbar</v>
      </c>
      <c r="N150" s="96">
        <f t="shared" si="96"/>
        <v>0</v>
      </c>
      <c r="O150" s="97"/>
      <c r="P150" s="98"/>
      <c r="Q150" s="99"/>
      <c r="R150" s="100">
        <v>0</v>
      </c>
      <c r="S150" s="101">
        <f t="shared" si="91"/>
        <v>0</v>
      </c>
      <c r="T150" s="102">
        <v>2.0223</v>
      </c>
      <c r="U150" s="101">
        <f t="shared" si="97"/>
        <v>0</v>
      </c>
      <c r="V150" s="101"/>
      <c r="W150" s="102"/>
      <c r="X150" s="7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2.75" customHeight="1" x14ac:dyDescent="0.25">
      <c r="A151" s="16"/>
      <c r="B151" s="88">
        <v>8114900</v>
      </c>
      <c r="C151" s="89" t="s">
        <v>1519</v>
      </c>
      <c r="D151" s="89"/>
      <c r="E151" s="109" t="s">
        <v>1520</v>
      </c>
      <c r="F151" s="112"/>
      <c r="G151" s="92"/>
      <c r="H151" s="92"/>
      <c r="I151" s="94">
        <v>1.5</v>
      </c>
      <c r="J151" s="90">
        <f t="shared" si="92"/>
        <v>0</v>
      </c>
      <c r="K151" s="95">
        <f t="shared" si="93"/>
        <v>342</v>
      </c>
      <c r="L151" s="96">
        <f t="shared" si="94"/>
        <v>0</v>
      </c>
      <c r="M151" s="95" t="str">
        <f t="shared" si="95"/>
        <v>Ej hyrbar</v>
      </c>
      <c r="N151" s="96">
        <f t="shared" si="96"/>
        <v>0</v>
      </c>
      <c r="O151" s="97"/>
      <c r="P151" s="98"/>
      <c r="Q151" s="99"/>
      <c r="R151" s="100">
        <v>342</v>
      </c>
      <c r="S151" s="101">
        <f t="shared" si="91"/>
        <v>0</v>
      </c>
      <c r="T151" s="102">
        <v>2.0223</v>
      </c>
      <c r="U151" s="101">
        <f t="shared" si="97"/>
        <v>0</v>
      </c>
      <c r="V151" s="101"/>
      <c r="W151" s="102"/>
      <c r="X151" s="7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2.75" customHeight="1" x14ac:dyDescent="0.25">
      <c r="A152" s="16"/>
      <c r="B152" s="88">
        <v>8114910</v>
      </c>
      <c r="C152" s="89" t="s">
        <v>1522</v>
      </c>
      <c r="D152" s="89"/>
      <c r="E152" s="109" t="s">
        <v>1521</v>
      </c>
      <c r="F152" s="112"/>
      <c r="G152" s="92"/>
      <c r="H152" s="92"/>
      <c r="I152" s="94">
        <v>1.1000000000000001</v>
      </c>
      <c r="J152" s="90">
        <f t="shared" si="92"/>
        <v>0</v>
      </c>
      <c r="K152" s="95">
        <f t="shared" si="93"/>
        <v>179</v>
      </c>
      <c r="L152" s="96">
        <f t="shared" si="94"/>
        <v>0</v>
      </c>
      <c r="M152" s="95" t="str">
        <f t="shared" si="95"/>
        <v>Ej hyrbar</v>
      </c>
      <c r="N152" s="96">
        <f t="shared" si="96"/>
        <v>0</v>
      </c>
      <c r="O152" s="97"/>
      <c r="P152" s="98"/>
      <c r="Q152" s="99"/>
      <c r="R152" s="100">
        <v>179</v>
      </c>
      <c r="S152" s="101">
        <f t="shared" si="91"/>
        <v>0</v>
      </c>
      <c r="T152" s="102">
        <v>2.0223</v>
      </c>
      <c r="U152" s="101">
        <f t="shared" si="97"/>
        <v>0</v>
      </c>
      <c r="V152" s="101"/>
      <c r="W152" s="102"/>
      <c r="X152" s="7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2.75" customHeight="1" x14ac:dyDescent="0.25">
      <c r="A153" s="16"/>
      <c r="B153" s="88">
        <v>8114950</v>
      </c>
      <c r="C153" s="89" t="s">
        <v>1524</v>
      </c>
      <c r="D153" s="89"/>
      <c r="E153" s="109" t="s">
        <v>1523</v>
      </c>
      <c r="F153" s="112"/>
      <c r="G153" s="92"/>
      <c r="H153" s="92"/>
      <c r="I153" s="94">
        <v>1.7</v>
      </c>
      <c r="J153" s="90">
        <f t="shared" si="92"/>
        <v>0</v>
      </c>
      <c r="K153" s="95">
        <f t="shared" si="93"/>
        <v>0</v>
      </c>
      <c r="L153" s="96">
        <f t="shared" si="94"/>
        <v>0</v>
      </c>
      <c r="M153" s="95" t="str">
        <f t="shared" si="95"/>
        <v>Ej hyrbar</v>
      </c>
      <c r="N153" s="96">
        <f t="shared" si="96"/>
        <v>0</v>
      </c>
      <c r="O153" s="97"/>
      <c r="P153" s="98"/>
      <c r="Q153" s="99"/>
      <c r="R153" s="100">
        <v>0</v>
      </c>
      <c r="S153" s="101">
        <f t="shared" si="91"/>
        <v>0</v>
      </c>
      <c r="T153" s="102">
        <v>2.0223</v>
      </c>
      <c r="U153" s="101">
        <f t="shared" si="97"/>
        <v>0</v>
      </c>
      <c r="V153" s="101"/>
      <c r="W153" s="102"/>
      <c r="X153" s="7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2.75" customHeight="1" x14ac:dyDescent="0.25">
      <c r="A154" s="16"/>
      <c r="B154" s="88">
        <v>8114980</v>
      </c>
      <c r="C154" s="89" t="s">
        <v>1525</v>
      </c>
      <c r="D154" s="89"/>
      <c r="E154" s="109" t="s">
        <v>1526</v>
      </c>
      <c r="F154" s="112"/>
      <c r="G154" s="92"/>
      <c r="H154" s="92"/>
      <c r="I154" s="94">
        <v>0.1</v>
      </c>
      <c r="J154" s="90">
        <f t="shared" si="92"/>
        <v>0</v>
      </c>
      <c r="K154" s="95">
        <f t="shared" si="93"/>
        <v>23</v>
      </c>
      <c r="L154" s="96">
        <f t="shared" si="94"/>
        <v>0</v>
      </c>
      <c r="M154" s="95" t="str">
        <f t="shared" si="95"/>
        <v>Ej hyrbar</v>
      </c>
      <c r="N154" s="96">
        <f t="shared" si="96"/>
        <v>0</v>
      </c>
      <c r="O154" s="97"/>
      <c r="P154" s="98"/>
      <c r="Q154" s="99"/>
      <c r="R154" s="100">
        <v>23</v>
      </c>
      <c r="S154" s="101">
        <f t="shared" si="91"/>
        <v>0</v>
      </c>
      <c r="T154" s="102">
        <v>2.0223</v>
      </c>
      <c r="U154" s="101">
        <f t="shared" si="97"/>
        <v>0</v>
      </c>
      <c r="V154" s="101"/>
      <c r="W154" s="102"/>
      <c r="X154" s="7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2.75" customHeight="1" x14ac:dyDescent="0.25">
      <c r="A155" s="16"/>
      <c r="B155" s="88">
        <v>8114910</v>
      </c>
      <c r="C155" s="89" t="s">
        <v>1527</v>
      </c>
      <c r="D155" s="89"/>
      <c r="E155" s="109" t="s">
        <v>1528</v>
      </c>
      <c r="F155" s="112"/>
      <c r="G155" s="92"/>
      <c r="H155" s="92"/>
      <c r="I155" s="94">
        <v>0.1</v>
      </c>
      <c r="J155" s="90">
        <f t="shared" si="92"/>
        <v>0</v>
      </c>
      <c r="K155" s="95">
        <f t="shared" si="93"/>
        <v>179</v>
      </c>
      <c r="L155" s="96">
        <f t="shared" si="94"/>
        <v>0</v>
      </c>
      <c r="M155" s="95" t="str">
        <f t="shared" si="95"/>
        <v>Ej hyrbar</v>
      </c>
      <c r="N155" s="96">
        <f t="shared" si="96"/>
        <v>0</v>
      </c>
      <c r="O155" s="97"/>
      <c r="P155" s="98"/>
      <c r="Q155" s="99"/>
      <c r="R155" s="100">
        <v>179</v>
      </c>
      <c r="S155" s="101">
        <f t="shared" si="91"/>
        <v>0</v>
      </c>
      <c r="T155" s="102">
        <v>2.0223</v>
      </c>
      <c r="U155" s="101">
        <f t="shared" si="97"/>
        <v>0</v>
      </c>
      <c r="V155" s="101"/>
      <c r="W155" s="102"/>
      <c r="X155" s="7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2.75" customHeight="1" x14ac:dyDescent="0.35">
      <c r="A156" s="16"/>
      <c r="B156" s="88" t="s">
        <v>177</v>
      </c>
      <c r="C156" s="104" t="s">
        <v>542</v>
      </c>
      <c r="D156" s="23"/>
      <c r="E156" s="90" t="s">
        <v>177</v>
      </c>
      <c r="F156" s="102"/>
      <c r="G156" s="167"/>
      <c r="H156" s="112"/>
      <c r="I156" s="94"/>
      <c r="J156" s="90"/>
      <c r="K156" s="95"/>
      <c r="L156" s="90"/>
      <c r="M156" s="90"/>
      <c r="N156" s="90"/>
      <c r="O156" s="113"/>
      <c r="P156" s="99"/>
      <c r="Q156" s="99"/>
      <c r="R156" s="100"/>
      <c r="S156" s="101"/>
      <c r="T156" s="102"/>
      <c r="U156" s="102"/>
      <c r="V156" s="102"/>
      <c r="W156" s="102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s="29" customFormat="1" ht="12.75" customHeight="1" x14ac:dyDescent="0.25">
      <c r="A157" s="28"/>
      <c r="B157" s="126" t="s">
        <v>210</v>
      </c>
      <c r="C157" s="128" t="s">
        <v>22</v>
      </c>
      <c r="D157" s="128"/>
      <c r="E157" s="118" t="s">
        <v>211</v>
      </c>
      <c r="F157" s="140"/>
      <c r="G157" s="131"/>
      <c r="H157" s="132"/>
      <c r="I157" s="141">
        <v>38.799999999999997</v>
      </c>
      <c r="J157" s="118">
        <f t="shared" ref="J157:J163" si="98">I157*G157</f>
        <v>0</v>
      </c>
      <c r="K157" s="119">
        <f t="shared" si="71"/>
        <v>4569</v>
      </c>
      <c r="L157" s="120">
        <f t="shared" ref="L157:L163" si="99">IF($U$1=1,U157,IF($S$1=1,S157,""))</f>
        <v>0</v>
      </c>
      <c r="M157" s="119" t="str">
        <f t="shared" ref="M157:M163" si="100">IF($U$1=2,IF(P157=1,T157,$V$1),"")</f>
        <v>Ej hyrbar</v>
      </c>
      <c r="N157" s="120">
        <f t="shared" ref="N157:N163" si="101">IF($U$1=2,U157,"")</f>
        <v>0</v>
      </c>
      <c r="O157" s="121"/>
      <c r="P157" s="122"/>
      <c r="Q157" s="123"/>
      <c r="R157" s="100">
        <v>4569</v>
      </c>
      <c r="S157" s="124">
        <f t="shared" ref="S157:S163" si="102">R157*(1-$D$1)*G157</f>
        <v>0</v>
      </c>
      <c r="T157" s="125">
        <v>12.882</v>
      </c>
      <c r="U157" s="124">
        <f t="shared" ref="U157:U163" si="103">IF(P157=1,T157*(1-$J$1)*G157,0)</f>
        <v>0</v>
      </c>
      <c r="V157" s="124"/>
      <c r="W157" s="125"/>
      <c r="Y157" s="31"/>
      <c r="Z157" s="31"/>
      <c r="AA157" s="31"/>
      <c r="AB157" s="31"/>
      <c r="AC157" s="5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</row>
    <row r="158" spans="1:43" s="29" customFormat="1" ht="26.25" customHeight="1" x14ac:dyDescent="0.25">
      <c r="A158" s="28"/>
      <c r="B158" s="142" t="s">
        <v>212</v>
      </c>
      <c r="C158" s="143" t="s">
        <v>23</v>
      </c>
      <c r="D158" s="128"/>
      <c r="E158" s="118" t="s">
        <v>213</v>
      </c>
      <c r="F158" s="140"/>
      <c r="G158" s="131"/>
      <c r="H158" s="132"/>
      <c r="I158" s="141">
        <v>10.8</v>
      </c>
      <c r="J158" s="118">
        <f t="shared" si="98"/>
        <v>0</v>
      </c>
      <c r="K158" s="119">
        <f t="shared" si="71"/>
        <v>1307</v>
      </c>
      <c r="L158" s="120">
        <f t="shared" si="99"/>
        <v>0</v>
      </c>
      <c r="M158" s="119" t="str">
        <f t="shared" si="100"/>
        <v>Ej hyrbar</v>
      </c>
      <c r="N158" s="120">
        <f t="shared" si="101"/>
        <v>0</v>
      </c>
      <c r="O158" s="121"/>
      <c r="P158" s="122"/>
      <c r="Q158" s="123"/>
      <c r="R158" s="100">
        <v>1307</v>
      </c>
      <c r="S158" s="124">
        <f t="shared" si="102"/>
        <v>0</v>
      </c>
      <c r="T158" s="125">
        <v>3.3209999999999997</v>
      </c>
      <c r="U158" s="124">
        <f t="shared" si="103"/>
        <v>0</v>
      </c>
      <c r="V158" s="124"/>
      <c r="W158" s="125"/>
      <c r="Y158" s="31"/>
      <c r="Z158" s="31"/>
      <c r="AA158" s="31"/>
      <c r="AB158" s="31"/>
      <c r="AC158" s="5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1:43" s="29" customFormat="1" ht="26.25" customHeight="1" x14ac:dyDescent="0.25">
      <c r="A159" s="28"/>
      <c r="B159" s="142" t="s">
        <v>214</v>
      </c>
      <c r="C159" s="143" t="s">
        <v>24</v>
      </c>
      <c r="D159" s="128"/>
      <c r="E159" s="118" t="s">
        <v>215</v>
      </c>
      <c r="F159" s="140"/>
      <c r="G159" s="131"/>
      <c r="H159" s="132"/>
      <c r="I159" s="141">
        <v>13.6</v>
      </c>
      <c r="J159" s="118">
        <f t="shared" si="98"/>
        <v>0</v>
      </c>
      <c r="K159" s="119">
        <f t="shared" si="71"/>
        <v>1321</v>
      </c>
      <c r="L159" s="120">
        <f t="shared" si="99"/>
        <v>0</v>
      </c>
      <c r="M159" s="119" t="str">
        <f t="shared" si="100"/>
        <v>Ej hyrbar</v>
      </c>
      <c r="N159" s="120">
        <f t="shared" si="101"/>
        <v>0</v>
      </c>
      <c r="O159" s="121"/>
      <c r="P159" s="122"/>
      <c r="Q159" s="123"/>
      <c r="R159" s="100">
        <v>1321</v>
      </c>
      <c r="S159" s="124">
        <f t="shared" si="102"/>
        <v>0</v>
      </c>
      <c r="T159" s="125">
        <v>3.4590000000000001</v>
      </c>
      <c r="U159" s="124">
        <f t="shared" si="103"/>
        <v>0</v>
      </c>
      <c r="V159" s="124"/>
      <c r="W159" s="125"/>
      <c r="Y159" s="31"/>
      <c r="Z159" s="31"/>
      <c r="AA159" s="31"/>
      <c r="AB159" s="31"/>
      <c r="AC159" s="5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1:43" s="29" customFormat="1" ht="26.25" customHeight="1" x14ac:dyDescent="0.25">
      <c r="A160" s="28"/>
      <c r="B160" s="142" t="s">
        <v>216</v>
      </c>
      <c r="C160" s="143" t="s">
        <v>25</v>
      </c>
      <c r="D160" s="128"/>
      <c r="E160" s="118" t="s">
        <v>217</v>
      </c>
      <c r="F160" s="140"/>
      <c r="G160" s="131"/>
      <c r="H160" s="132"/>
      <c r="I160" s="141">
        <v>9.5</v>
      </c>
      <c r="J160" s="118">
        <f t="shared" si="98"/>
        <v>0</v>
      </c>
      <c r="K160" s="119">
        <f t="shared" si="71"/>
        <v>1299</v>
      </c>
      <c r="L160" s="120">
        <f t="shared" si="99"/>
        <v>0</v>
      </c>
      <c r="M160" s="119" t="str">
        <f t="shared" si="100"/>
        <v>Ej hyrbar</v>
      </c>
      <c r="N160" s="120">
        <f t="shared" si="101"/>
        <v>0</v>
      </c>
      <c r="O160" s="121"/>
      <c r="P160" s="122"/>
      <c r="Q160" s="123"/>
      <c r="R160" s="100">
        <v>1299</v>
      </c>
      <c r="S160" s="124">
        <f t="shared" si="102"/>
        <v>0</v>
      </c>
      <c r="T160" s="125">
        <v>3.3209999999999997</v>
      </c>
      <c r="U160" s="124">
        <f t="shared" si="103"/>
        <v>0</v>
      </c>
      <c r="V160" s="124"/>
      <c r="W160" s="125"/>
      <c r="Y160" s="31"/>
      <c r="Z160" s="31"/>
      <c r="AA160" s="31"/>
      <c r="AB160" s="31"/>
      <c r="AC160" s="5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1:43" s="29" customFormat="1" ht="26.25" customHeight="1" x14ac:dyDescent="0.25">
      <c r="A161" s="28"/>
      <c r="B161" s="142" t="s">
        <v>218</v>
      </c>
      <c r="C161" s="143" t="s">
        <v>26</v>
      </c>
      <c r="D161" s="128"/>
      <c r="E161" s="118" t="s">
        <v>219</v>
      </c>
      <c r="F161" s="140"/>
      <c r="G161" s="131"/>
      <c r="H161" s="132"/>
      <c r="I161" s="141">
        <v>12.3</v>
      </c>
      <c r="J161" s="118">
        <f t="shared" si="98"/>
        <v>0</v>
      </c>
      <c r="K161" s="119">
        <f t="shared" si="71"/>
        <v>1334</v>
      </c>
      <c r="L161" s="120">
        <f t="shared" si="99"/>
        <v>0</v>
      </c>
      <c r="M161" s="119" t="str">
        <f t="shared" si="100"/>
        <v>Ej hyrbar</v>
      </c>
      <c r="N161" s="120">
        <f t="shared" si="101"/>
        <v>0</v>
      </c>
      <c r="O161" s="121"/>
      <c r="P161" s="122"/>
      <c r="Q161" s="123"/>
      <c r="R161" s="100">
        <v>1334</v>
      </c>
      <c r="S161" s="124">
        <f t="shared" si="102"/>
        <v>0</v>
      </c>
      <c r="T161" s="125">
        <v>3.4590000000000001</v>
      </c>
      <c r="U161" s="124">
        <f t="shared" si="103"/>
        <v>0</v>
      </c>
      <c r="V161" s="124"/>
      <c r="W161" s="125"/>
      <c r="Y161" s="31"/>
      <c r="Z161" s="31"/>
      <c r="AA161" s="31"/>
      <c r="AB161" s="31"/>
      <c r="AC161" s="5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</row>
    <row r="162" spans="1:43" s="29" customFormat="1" ht="12.75" customHeight="1" x14ac:dyDescent="0.25">
      <c r="A162" s="28"/>
      <c r="B162" s="142" t="s">
        <v>877</v>
      </c>
      <c r="C162" s="143" t="s">
        <v>1279</v>
      </c>
      <c r="D162" s="128"/>
      <c r="E162" s="129" t="s">
        <v>878</v>
      </c>
      <c r="F162" s="130"/>
      <c r="G162" s="131"/>
      <c r="H162" s="132"/>
      <c r="I162" s="141">
        <v>0</v>
      </c>
      <c r="J162" s="118">
        <f t="shared" si="98"/>
        <v>0</v>
      </c>
      <c r="K162" s="119">
        <f>IF($U$1=1,IF(P162=1,T162,$V$1),IF($S$1=1,R162,""))</f>
        <v>12</v>
      </c>
      <c r="L162" s="120">
        <f t="shared" si="99"/>
        <v>0</v>
      </c>
      <c r="M162" s="119" t="str">
        <f t="shared" si="100"/>
        <v>Ej hyrbar</v>
      </c>
      <c r="N162" s="120">
        <f t="shared" si="101"/>
        <v>0</v>
      </c>
      <c r="O162" s="121"/>
      <c r="P162" s="122"/>
      <c r="Q162" s="123"/>
      <c r="R162" s="100">
        <v>12</v>
      </c>
      <c r="S162" s="124">
        <f t="shared" si="102"/>
        <v>0</v>
      </c>
      <c r="T162" s="125">
        <v>4.4589999999999996</v>
      </c>
      <c r="U162" s="124">
        <f t="shared" si="103"/>
        <v>0</v>
      </c>
      <c r="V162" s="124"/>
      <c r="W162" s="125"/>
      <c r="Y162" s="31"/>
      <c r="Z162" s="31"/>
      <c r="AA162" s="31"/>
      <c r="AB162" s="31"/>
      <c r="AC162" s="5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</row>
    <row r="163" spans="1:43" s="29" customFormat="1" ht="12.75" customHeight="1" x14ac:dyDescent="0.25">
      <c r="A163" s="28"/>
      <c r="B163" s="142" t="s">
        <v>879</v>
      </c>
      <c r="C163" s="143" t="s">
        <v>1280</v>
      </c>
      <c r="D163" s="128"/>
      <c r="E163" s="129" t="s">
        <v>880</v>
      </c>
      <c r="F163" s="130"/>
      <c r="G163" s="131"/>
      <c r="H163" s="132"/>
      <c r="I163" s="141">
        <v>0</v>
      </c>
      <c r="J163" s="118">
        <f t="shared" si="98"/>
        <v>0</v>
      </c>
      <c r="K163" s="119">
        <f>IF($U$1=1,IF(P163=1,T163,$V$1),IF($S$1=1,R163,""))</f>
        <v>5</v>
      </c>
      <c r="L163" s="120">
        <f t="shared" si="99"/>
        <v>0</v>
      </c>
      <c r="M163" s="119" t="str">
        <f t="shared" si="100"/>
        <v>Ej hyrbar</v>
      </c>
      <c r="N163" s="120">
        <f t="shared" si="101"/>
        <v>0</v>
      </c>
      <c r="O163" s="121"/>
      <c r="P163" s="122"/>
      <c r="Q163" s="123"/>
      <c r="R163" s="100">
        <v>5</v>
      </c>
      <c r="S163" s="124">
        <f t="shared" si="102"/>
        <v>0</v>
      </c>
      <c r="T163" s="125">
        <v>5.4589999999999996</v>
      </c>
      <c r="U163" s="124">
        <f t="shared" si="103"/>
        <v>0</v>
      </c>
      <c r="V163" s="124"/>
      <c r="W163" s="125"/>
      <c r="Y163" s="31"/>
      <c r="Z163" s="31"/>
      <c r="AA163" s="31"/>
      <c r="AB163" s="31"/>
      <c r="AC163" s="5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</row>
    <row r="164" spans="1:43" ht="12.75" customHeight="1" x14ac:dyDescent="0.35">
      <c r="A164" s="16"/>
      <c r="B164" s="88" t="s">
        <v>177</v>
      </c>
      <c r="C164" s="104" t="s">
        <v>1452</v>
      </c>
      <c r="D164" s="23"/>
      <c r="E164" s="90" t="s">
        <v>177</v>
      </c>
      <c r="F164" s="102"/>
      <c r="G164" s="112"/>
      <c r="H164" s="112"/>
      <c r="I164" s="94"/>
      <c r="J164" s="90"/>
      <c r="K164" s="95"/>
      <c r="L164" s="90"/>
      <c r="M164" s="90"/>
      <c r="N164" s="90"/>
      <c r="O164" s="113"/>
      <c r="P164" s="144"/>
      <c r="Q164" s="99"/>
      <c r="R164" s="100"/>
      <c r="S164" s="101"/>
      <c r="T164" s="102"/>
      <c r="U164" s="102"/>
      <c r="V164" s="102"/>
      <c r="W164" s="102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2.75" customHeight="1" x14ac:dyDescent="0.3">
      <c r="A165" s="16"/>
      <c r="B165" s="88" t="s">
        <v>881</v>
      </c>
      <c r="C165" s="89" t="s">
        <v>1281</v>
      </c>
      <c r="D165" s="23"/>
      <c r="E165" s="114" t="s">
        <v>882</v>
      </c>
      <c r="F165" s="102"/>
      <c r="G165" s="112">
        <v>54</v>
      </c>
      <c r="H165" s="112"/>
      <c r="I165" s="139">
        <v>5</v>
      </c>
      <c r="J165" s="90">
        <f t="shared" ref="J165:J172" si="104">I165*G165</f>
        <v>270</v>
      </c>
      <c r="K165" s="95">
        <f>IF($U$1=1,IF(P165=1,T165,$V$1),IF($S$1=1,R165,""))</f>
        <v>424</v>
      </c>
      <c r="L165" s="96">
        <f t="shared" ref="L165:L172" si="105">IF($U$1=1,U165,IF($S$1=1,S165,""))</f>
        <v>22896</v>
      </c>
      <c r="M165" s="95" t="str">
        <f t="shared" ref="M165:M172" si="106">IF($U$1=2,IF(P165=1,T165,$V$1),"")</f>
        <v>Ej hyrbar</v>
      </c>
      <c r="N165" s="96">
        <f>IF($U$1=2,U168,"")</f>
        <v>0</v>
      </c>
      <c r="O165" s="113"/>
      <c r="P165" s="136"/>
      <c r="Q165" s="99"/>
      <c r="R165" s="100">
        <v>424</v>
      </c>
      <c r="S165" s="101">
        <f t="shared" ref="S165:S173" si="107">R165*(1-$D$1)*G165</f>
        <v>22896</v>
      </c>
      <c r="T165" s="102">
        <v>0.58679999999999999</v>
      </c>
      <c r="U165" s="101">
        <f t="shared" ref="U165:U173" si="108">IF(P165=1,T165*(1-$J$1)*G165,0)</f>
        <v>0</v>
      </c>
      <c r="V165" s="102"/>
      <c r="W165" s="102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2.75" customHeight="1" x14ac:dyDescent="0.3">
      <c r="A166" s="16"/>
      <c r="B166" s="88" t="s">
        <v>883</v>
      </c>
      <c r="C166" s="89" t="s">
        <v>1282</v>
      </c>
      <c r="D166" s="23"/>
      <c r="E166" s="114" t="s">
        <v>884</v>
      </c>
      <c r="F166" s="102"/>
      <c r="G166" s="112">
        <v>6</v>
      </c>
      <c r="H166" s="138"/>
      <c r="I166" s="117">
        <v>4.2</v>
      </c>
      <c r="J166" s="90">
        <f t="shared" si="104"/>
        <v>25.200000000000003</v>
      </c>
      <c r="K166" s="95">
        <f>IF($U$1=1,IF(P166=1,T166,$V$1),IF($S$1=1,R166,""))</f>
        <v>710</v>
      </c>
      <c r="L166" s="96">
        <f t="shared" si="105"/>
        <v>4260</v>
      </c>
      <c r="M166" s="95" t="str">
        <f t="shared" si="106"/>
        <v>Ej hyrbar</v>
      </c>
      <c r="N166" s="96">
        <f>IF($U$1=2,U169,"")</f>
        <v>0</v>
      </c>
      <c r="O166" s="113"/>
      <c r="P166" s="136"/>
      <c r="Q166" s="99"/>
      <c r="R166" s="100">
        <v>710</v>
      </c>
      <c r="S166" s="101">
        <f t="shared" si="107"/>
        <v>4260</v>
      </c>
      <c r="T166" s="102">
        <v>1.5868</v>
      </c>
      <c r="U166" s="101">
        <f t="shared" si="108"/>
        <v>0</v>
      </c>
      <c r="V166" s="102"/>
      <c r="W166" s="102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2.75" customHeight="1" x14ac:dyDescent="0.3">
      <c r="A167" s="16"/>
      <c r="B167" s="88" t="s">
        <v>885</v>
      </c>
      <c r="C167" s="89" t="s">
        <v>1283</v>
      </c>
      <c r="D167" s="23"/>
      <c r="E167" s="114" t="s">
        <v>886</v>
      </c>
      <c r="F167" s="102"/>
      <c r="G167" s="112">
        <v>18</v>
      </c>
      <c r="H167" s="138"/>
      <c r="I167" s="117">
        <v>4</v>
      </c>
      <c r="J167" s="90">
        <f t="shared" si="104"/>
        <v>72</v>
      </c>
      <c r="K167" s="95">
        <f>IF($U$1=1,IF(P167=1,T167,$V$1),IF($S$1=1,R167,""))</f>
        <v>819</v>
      </c>
      <c r="L167" s="96">
        <f t="shared" si="105"/>
        <v>14742</v>
      </c>
      <c r="M167" s="95" t="str">
        <f t="shared" si="106"/>
        <v>Ej hyrbar</v>
      </c>
      <c r="N167" s="96">
        <f>IF($U$1=2,U170,"")</f>
        <v>0</v>
      </c>
      <c r="O167" s="113"/>
      <c r="P167" s="136"/>
      <c r="Q167" s="99"/>
      <c r="R167" s="100">
        <v>819</v>
      </c>
      <c r="S167" s="101">
        <f t="shared" si="107"/>
        <v>14742</v>
      </c>
      <c r="T167" s="102">
        <v>2.5868000000000002</v>
      </c>
      <c r="U167" s="101">
        <f t="shared" si="108"/>
        <v>0</v>
      </c>
      <c r="V167" s="102"/>
      <c r="W167" s="102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2.75" customHeight="1" x14ac:dyDescent="0.25">
      <c r="A168" s="16"/>
      <c r="B168" s="88" t="s">
        <v>887</v>
      </c>
      <c r="C168" s="89" t="s">
        <v>1284</v>
      </c>
      <c r="D168" s="89"/>
      <c r="E168" s="90" t="s">
        <v>736</v>
      </c>
      <c r="F168" s="91"/>
      <c r="G168" s="92">
        <v>80</v>
      </c>
      <c r="H168" s="93"/>
      <c r="I168" s="94">
        <v>3.6</v>
      </c>
      <c r="J168" s="90">
        <f t="shared" si="104"/>
        <v>288</v>
      </c>
      <c r="K168" s="95">
        <f t="shared" si="71"/>
        <v>384</v>
      </c>
      <c r="L168" s="96">
        <f t="shared" si="105"/>
        <v>30720</v>
      </c>
      <c r="M168" s="95" t="str">
        <f t="shared" si="106"/>
        <v>Ej hyrbar</v>
      </c>
      <c r="N168" s="96">
        <f>IF($U$1=2,U169,"")</f>
        <v>0</v>
      </c>
      <c r="O168" s="97"/>
      <c r="P168" s="98"/>
      <c r="Q168" s="99"/>
      <c r="R168" s="100">
        <v>384</v>
      </c>
      <c r="S168" s="101">
        <f t="shared" si="107"/>
        <v>30720</v>
      </c>
      <c r="T168" s="102">
        <v>0.495</v>
      </c>
      <c r="U168" s="101">
        <f t="shared" si="108"/>
        <v>0</v>
      </c>
      <c r="V168" s="101"/>
      <c r="W168" s="102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2.75" customHeight="1" x14ac:dyDescent="0.25">
      <c r="A169" s="16"/>
      <c r="B169" s="88" t="s">
        <v>888</v>
      </c>
      <c r="C169" s="89" t="s">
        <v>1285</v>
      </c>
      <c r="D169" s="89"/>
      <c r="E169" s="90" t="s">
        <v>624</v>
      </c>
      <c r="F169" s="91"/>
      <c r="G169" s="92">
        <v>434</v>
      </c>
      <c r="H169" s="93"/>
      <c r="I169" s="94">
        <v>2</v>
      </c>
      <c r="J169" s="90">
        <f t="shared" si="104"/>
        <v>868</v>
      </c>
      <c r="K169" s="95">
        <f t="shared" si="71"/>
        <v>234</v>
      </c>
      <c r="L169" s="96">
        <f t="shared" si="105"/>
        <v>101556</v>
      </c>
      <c r="M169" s="95" t="str">
        <f t="shared" si="106"/>
        <v>Ej hyrbar</v>
      </c>
      <c r="N169" s="96">
        <f>IF($U$1=2,U169,"")</f>
        <v>0</v>
      </c>
      <c r="O169" s="97"/>
      <c r="P169" s="98">
        <v>48</v>
      </c>
      <c r="Q169" s="99"/>
      <c r="R169" s="100">
        <v>234</v>
      </c>
      <c r="S169" s="101">
        <f t="shared" si="107"/>
        <v>101556</v>
      </c>
      <c r="T169" s="102">
        <v>0.40500000000000003</v>
      </c>
      <c r="U169" s="101">
        <f t="shared" si="108"/>
        <v>0</v>
      </c>
      <c r="V169" s="101"/>
      <c r="W169" s="102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2.75" customHeight="1" x14ac:dyDescent="0.25">
      <c r="A170" s="16"/>
      <c r="B170" s="88" t="s">
        <v>889</v>
      </c>
      <c r="C170" s="89" t="s">
        <v>1286</v>
      </c>
      <c r="D170" s="89"/>
      <c r="E170" s="90" t="s">
        <v>890</v>
      </c>
      <c r="F170" s="91"/>
      <c r="G170" s="92"/>
      <c r="H170" s="93"/>
      <c r="I170" s="94">
        <v>1.8</v>
      </c>
      <c r="J170" s="90">
        <f t="shared" si="104"/>
        <v>0</v>
      </c>
      <c r="K170" s="95">
        <f t="shared" si="71"/>
        <v>279</v>
      </c>
      <c r="L170" s="96">
        <f t="shared" si="105"/>
        <v>0</v>
      </c>
      <c r="M170" s="95" t="str">
        <f t="shared" si="106"/>
        <v>Ej hyrbar</v>
      </c>
      <c r="N170" s="96">
        <f>IF($U$1=2,U170,"")</f>
        <v>0</v>
      </c>
      <c r="O170" s="97"/>
      <c r="P170" s="98"/>
      <c r="Q170" s="99"/>
      <c r="R170" s="100">
        <v>279</v>
      </c>
      <c r="S170" s="101">
        <f t="shared" si="107"/>
        <v>0</v>
      </c>
      <c r="T170" s="102">
        <v>0.67749999999999999</v>
      </c>
      <c r="U170" s="101">
        <f t="shared" si="108"/>
        <v>0</v>
      </c>
      <c r="V170" s="101"/>
      <c r="W170" s="102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2.75" customHeight="1" x14ac:dyDescent="0.25">
      <c r="A171" s="16"/>
      <c r="B171" s="88" t="s">
        <v>891</v>
      </c>
      <c r="C171" s="89" t="s">
        <v>1287</v>
      </c>
      <c r="D171" s="89"/>
      <c r="E171" s="90" t="s">
        <v>732</v>
      </c>
      <c r="F171" s="91"/>
      <c r="G171" s="92"/>
      <c r="H171" s="93"/>
      <c r="I171" s="94">
        <v>1.3</v>
      </c>
      <c r="J171" s="90">
        <f t="shared" si="104"/>
        <v>0</v>
      </c>
      <c r="K171" s="95">
        <f t="shared" si="71"/>
        <v>199</v>
      </c>
      <c r="L171" s="96">
        <f t="shared" si="105"/>
        <v>0</v>
      </c>
      <c r="M171" s="95" t="str">
        <f t="shared" si="106"/>
        <v>Ej hyrbar</v>
      </c>
      <c r="N171" s="96">
        <f>IF($U$1=2,U171,"")</f>
        <v>0</v>
      </c>
      <c r="O171" s="97"/>
      <c r="P171" s="98"/>
      <c r="Q171" s="99"/>
      <c r="R171" s="100">
        <v>199</v>
      </c>
      <c r="S171" s="101">
        <f t="shared" si="107"/>
        <v>0</v>
      </c>
      <c r="T171" s="102">
        <v>0.46750000000000003</v>
      </c>
      <c r="U171" s="101">
        <f t="shared" si="108"/>
        <v>0</v>
      </c>
      <c r="V171" s="101"/>
      <c r="W171" s="102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2.75" customHeight="1" x14ac:dyDescent="0.3">
      <c r="A172" s="16"/>
      <c r="B172" s="88" t="s">
        <v>892</v>
      </c>
      <c r="C172" s="90" t="s">
        <v>1288</v>
      </c>
      <c r="D172" s="23"/>
      <c r="E172" s="90" t="s">
        <v>733</v>
      </c>
      <c r="F172" s="102"/>
      <c r="G172" s="167">
        <v>4</v>
      </c>
      <c r="H172" s="112"/>
      <c r="I172" s="94">
        <v>3.5</v>
      </c>
      <c r="J172" s="90">
        <f t="shared" si="104"/>
        <v>14</v>
      </c>
      <c r="K172" s="95">
        <f>IF($U$1=1,IF(P172=1,T172,$V$1),IF($S$1=1,R172,""))</f>
        <v>354</v>
      </c>
      <c r="L172" s="96">
        <f t="shared" si="105"/>
        <v>1416</v>
      </c>
      <c r="M172" s="95" t="str">
        <f t="shared" si="106"/>
        <v>Ej hyrbar</v>
      </c>
      <c r="N172" s="96">
        <f>IF($U$1=2,U172,"")</f>
        <v>0</v>
      </c>
      <c r="O172" s="97"/>
      <c r="P172" s="98"/>
      <c r="Q172" s="99"/>
      <c r="R172" s="100">
        <v>354</v>
      </c>
      <c r="S172" s="101">
        <f t="shared" si="107"/>
        <v>1416</v>
      </c>
      <c r="T172" s="102">
        <v>1.4675</v>
      </c>
      <c r="U172" s="101">
        <f t="shared" si="108"/>
        <v>0</v>
      </c>
      <c r="V172" s="102"/>
      <c r="W172" s="102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2.75" customHeight="1" x14ac:dyDescent="0.25">
      <c r="A173" s="16"/>
      <c r="B173" s="88" t="s">
        <v>893</v>
      </c>
      <c r="C173" s="89" t="s">
        <v>1289</v>
      </c>
      <c r="D173" s="89"/>
      <c r="E173" s="90" t="s">
        <v>734</v>
      </c>
      <c r="F173" s="91"/>
      <c r="G173" s="92">
        <v>660</v>
      </c>
      <c r="H173" s="93"/>
      <c r="I173" s="94">
        <v>1.8</v>
      </c>
      <c r="J173" s="90">
        <f t="shared" ref="J173:J196" si="109">I173*G173</f>
        <v>1188</v>
      </c>
      <c r="K173" s="95">
        <f t="shared" si="71"/>
        <v>209</v>
      </c>
      <c r="L173" s="96">
        <f t="shared" ref="L173:L196" si="110">IF($U$1=1,U173,IF($S$1=1,S173,""))</f>
        <v>137940</v>
      </c>
      <c r="M173" s="95" t="str">
        <f t="shared" ref="M173:M196" si="111">IF($U$1=2,IF(P173=1,T173,$V$1),"")</f>
        <v>Ej hyrbar</v>
      </c>
      <c r="N173" s="96">
        <f t="shared" ref="N173:N196" si="112">IF($U$1=2,U173,"")</f>
        <v>0</v>
      </c>
      <c r="O173" s="97"/>
      <c r="P173" s="98"/>
      <c r="Q173" s="99"/>
      <c r="R173" s="100">
        <v>209</v>
      </c>
      <c r="S173" s="101">
        <f t="shared" si="107"/>
        <v>137940</v>
      </c>
      <c r="T173" s="102">
        <v>1.655</v>
      </c>
      <c r="U173" s="101">
        <f t="shared" si="108"/>
        <v>0</v>
      </c>
      <c r="V173" s="101"/>
      <c r="W173" s="102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2.75" customHeight="1" x14ac:dyDescent="0.35">
      <c r="A174" s="16"/>
      <c r="B174" s="88" t="s">
        <v>177</v>
      </c>
      <c r="C174" s="104" t="s">
        <v>1471</v>
      </c>
      <c r="D174" s="23"/>
      <c r="E174" s="90" t="s">
        <v>177</v>
      </c>
      <c r="F174" s="102"/>
      <c r="G174" s="112"/>
      <c r="H174" s="112"/>
      <c r="I174" s="94"/>
      <c r="J174" s="90"/>
      <c r="K174" s="95"/>
      <c r="L174" s="90"/>
      <c r="M174" s="90"/>
      <c r="N174" s="90"/>
      <c r="O174" s="113"/>
      <c r="P174" s="144"/>
      <c r="Q174" s="99"/>
      <c r="R174" s="100"/>
      <c r="S174" s="101"/>
      <c r="T174" s="102"/>
      <c r="U174" s="102"/>
      <c r="V174" s="101"/>
      <c r="W174" s="102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2.75" customHeight="1" x14ac:dyDescent="0.3">
      <c r="A175" s="16"/>
      <c r="B175" s="88">
        <v>8117020</v>
      </c>
      <c r="C175" s="89" t="s">
        <v>1468</v>
      </c>
      <c r="D175" s="23"/>
      <c r="E175" s="114" t="s">
        <v>1467</v>
      </c>
      <c r="F175" s="102"/>
      <c r="G175" s="112"/>
      <c r="H175" s="112"/>
      <c r="I175" s="139">
        <v>5</v>
      </c>
      <c r="J175" s="90">
        <f t="shared" ref="J175:J178" si="113">I175*G175</f>
        <v>0</v>
      </c>
      <c r="K175" s="95">
        <f>IF($U$1=1,IF(P175=1,T175,$V$1),IF($S$1=1,R175,""))</f>
        <v>0</v>
      </c>
      <c r="L175" s="96">
        <f t="shared" ref="L175:L178" si="114">IF($U$1=1,U175,IF($S$1=1,S175,""))</f>
        <v>0</v>
      </c>
      <c r="M175" s="95" t="str">
        <f t="shared" ref="M175:M178" si="115">IF($U$1=2,IF(P175=1,T175,$V$1),"")</f>
        <v>Ej hyrbar</v>
      </c>
      <c r="N175" s="96">
        <f>IF($U$1=2,U175,"")</f>
        <v>0</v>
      </c>
      <c r="O175" s="113"/>
      <c r="P175" s="136"/>
      <c r="Q175" s="99"/>
      <c r="R175" s="100">
        <v>0</v>
      </c>
      <c r="S175" s="101">
        <f t="shared" ref="S175:S178" si="116">R175*(1-$D$1)*G175</f>
        <v>0</v>
      </c>
      <c r="T175" s="102" t="s">
        <v>621</v>
      </c>
      <c r="U175" s="101">
        <f t="shared" ref="U175:U178" si="117">IF(P175=1,T175*(1-$J$1)*G175,0)</f>
        <v>0</v>
      </c>
      <c r="V175" s="101"/>
      <c r="W175" s="102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2.75" customHeight="1" x14ac:dyDescent="0.35">
      <c r="A176" s="16"/>
      <c r="B176" s="88" t="s">
        <v>177</v>
      </c>
      <c r="C176" s="104" t="s">
        <v>1470</v>
      </c>
      <c r="D176" s="23"/>
      <c r="E176" s="90" t="s">
        <v>177</v>
      </c>
      <c r="F176" s="102"/>
      <c r="G176" s="112"/>
      <c r="H176" s="112"/>
      <c r="I176" s="94"/>
      <c r="J176" s="90"/>
      <c r="K176" s="95"/>
      <c r="L176" s="90"/>
      <c r="M176" s="90"/>
      <c r="N176" s="90"/>
      <c r="O176" s="113"/>
      <c r="P176" s="144"/>
      <c r="Q176" s="99"/>
      <c r="R176" s="100"/>
      <c r="S176" s="101"/>
      <c r="T176" s="102"/>
      <c r="U176" s="102"/>
      <c r="V176" s="101"/>
      <c r="W176" s="102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2.75" customHeight="1" x14ac:dyDescent="0.3">
      <c r="A177" s="16"/>
      <c r="B177" s="88">
        <v>8117150</v>
      </c>
      <c r="C177" s="89" t="s">
        <v>1469</v>
      </c>
      <c r="D177" s="23"/>
      <c r="E177" s="114" t="s">
        <v>1473</v>
      </c>
      <c r="F177" s="102"/>
      <c r="G177" s="112"/>
      <c r="H177" s="138"/>
      <c r="I177" s="117">
        <v>4.2</v>
      </c>
      <c r="J177" s="90">
        <f t="shared" si="113"/>
        <v>0</v>
      </c>
      <c r="K177" s="95">
        <f>IF($U$1=1,IF(P177=1,T177,$V$1),IF($S$1=1,R177,""))</f>
        <v>0</v>
      </c>
      <c r="L177" s="96">
        <f t="shared" si="114"/>
        <v>0</v>
      </c>
      <c r="M177" s="95" t="str">
        <f t="shared" si="115"/>
        <v>Ej hyrbar</v>
      </c>
      <c r="N177" s="96">
        <f>IF($U$1=2,U177,"")</f>
        <v>0</v>
      </c>
      <c r="O177" s="113"/>
      <c r="P177" s="136"/>
      <c r="Q177" s="99"/>
      <c r="R177" s="100">
        <v>0</v>
      </c>
      <c r="S177" s="101">
        <f t="shared" si="116"/>
        <v>0</v>
      </c>
      <c r="T177" s="102" t="s">
        <v>621</v>
      </c>
      <c r="U177" s="101">
        <f t="shared" si="117"/>
        <v>0</v>
      </c>
      <c r="V177" s="101"/>
      <c r="W177" s="102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2.75" customHeight="1" x14ac:dyDescent="0.3">
      <c r="A178" s="16"/>
      <c r="B178" s="88">
        <v>8117250</v>
      </c>
      <c r="C178" s="89" t="s">
        <v>1472</v>
      </c>
      <c r="D178" s="23"/>
      <c r="E178" s="114" t="s">
        <v>1474</v>
      </c>
      <c r="F178" s="102"/>
      <c r="G178" s="112"/>
      <c r="H178" s="138"/>
      <c r="I178" s="117">
        <v>4</v>
      </c>
      <c r="J178" s="90">
        <f t="shared" si="113"/>
        <v>0</v>
      </c>
      <c r="K178" s="95">
        <f>IF($U$1=1,IF(P178=1,T178,$V$1),IF($S$1=1,R178,""))</f>
        <v>0</v>
      </c>
      <c r="L178" s="96">
        <f t="shared" si="114"/>
        <v>0</v>
      </c>
      <c r="M178" s="95" t="str">
        <f t="shared" si="115"/>
        <v>Ej hyrbar</v>
      </c>
      <c r="N178" s="96">
        <f>IF($U$1=2,U178,"")</f>
        <v>0</v>
      </c>
      <c r="O178" s="113"/>
      <c r="P178" s="136"/>
      <c r="Q178" s="99"/>
      <c r="R178" s="100">
        <v>0</v>
      </c>
      <c r="S178" s="101">
        <f t="shared" si="116"/>
        <v>0</v>
      </c>
      <c r="T178" s="102" t="s">
        <v>621</v>
      </c>
      <c r="U178" s="101">
        <f t="shared" si="117"/>
        <v>0</v>
      </c>
      <c r="V178" s="101"/>
      <c r="W178" s="10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2.75" customHeight="1" x14ac:dyDescent="0.35">
      <c r="A179" s="16"/>
      <c r="B179" s="88" t="s">
        <v>177</v>
      </c>
      <c r="C179" s="104" t="s">
        <v>1475</v>
      </c>
      <c r="D179" s="23"/>
      <c r="E179" s="90" t="s">
        <v>177</v>
      </c>
      <c r="F179" s="102"/>
      <c r="G179" s="112"/>
      <c r="H179" s="112"/>
      <c r="I179" s="94"/>
      <c r="J179" s="90"/>
      <c r="K179" s="95"/>
      <c r="L179" s="90"/>
      <c r="M179" s="90"/>
      <c r="N179" s="90"/>
      <c r="O179" s="113"/>
      <c r="P179" s="144"/>
      <c r="Q179" s="99"/>
      <c r="R179" s="100"/>
      <c r="S179" s="101"/>
      <c r="T179" s="102"/>
      <c r="U179" s="102"/>
      <c r="V179" s="101"/>
      <c r="W179" s="102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s="29" customFormat="1" ht="25" x14ac:dyDescent="0.25">
      <c r="A180" s="28"/>
      <c r="B180" s="126">
        <v>8117150</v>
      </c>
      <c r="C180" s="143" t="s">
        <v>1476</v>
      </c>
      <c r="D180" s="37"/>
      <c r="E180" s="129" t="s">
        <v>1478</v>
      </c>
      <c r="F180" s="125"/>
      <c r="G180" s="130"/>
      <c r="H180" s="145"/>
      <c r="I180" s="133">
        <v>4.2</v>
      </c>
      <c r="J180" s="118">
        <f t="shared" ref="J180:J181" si="118">I180*G180</f>
        <v>0</v>
      </c>
      <c r="K180" s="119">
        <f>IF($U$1=1,IF(P180=1,T180,$V$1),IF($S$1=1,R180,""))</f>
        <v>0</v>
      </c>
      <c r="L180" s="120">
        <f t="shared" ref="L180:L181" si="119">IF($U$1=1,U180,IF($S$1=1,S180,""))</f>
        <v>0</v>
      </c>
      <c r="M180" s="119" t="str">
        <f t="shared" ref="M180:M181" si="120">IF($U$1=2,IF(P180=1,T180,$V$1),"")</f>
        <v>Ej hyrbar</v>
      </c>
      <c r="N180" s="120">
        <f>IF($U$1=2,U180,"")</f>
        <v>0</v>
      </c>
      <c r="O180" s="146"/>
      <c r="P180" s="147"/>
      <c r="Q180" s="123"/>
      <c r="R180" s="135">
        <v>0</v>
      </c>
      <c r="S180" s="124">
        <f t="shared" ref="S180:S181" si="121">R180*(1-$D$1)*G180</f>
        <v>0</v>
      </c>
      <c r="T180" s="125" t="s">
        <v>621</v>
      </c>
      <c r="U180" s="124">
        <f t="shared" ref="U180:U181" si="122">IF(P180=1,T180*(1-$J$1)*G180,0)</f>
        <v>0</v>
      </c>
      <c r="V180" s="124"/>
      <c r="W180" s="125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</row>
    <row r="181" spans="1:43" s="29" customFormat="1" ht="25" x14ac:dyDescent="0.25">
      <c r="A181" s="28"/>
      <c r="B181" s="126">
        <v>8117250</v>
      </c>
      <c r="C181" s="143" t="s">
        <v>1477</v>
      </c>
      <c r="D181" s="37"/>
      <c r="E181" s="129" t="s">
        <v>1479</v>
      </c>
      <c r="F181" s="125"/>
      <c r="G181" s="130"/>
      <c r="H181" s="145"/>
      <c r="I181" s="133">
        <v>4</v>
      </c>
      <c r="J181" s="118">
        <f t="shared" si="118"/>
        <v>0</v>
      </c>
      <c r="K181" s="119">
        <f>IF($U$1=1,IF(P181=1,T181,$V$1),IF($S$1=1,R181,""))</f>
        <v>0</v>
      </c>
      <c r="L181" s="120">
        <f t="shared" si="119"/>
        <v>0</v>
      </c>
      <c r="M181" s="119" t="str">
        <f t="shared" si="120"/>
        <v>Ej hyrbar</v>
      </c>
      <c r="N181" s="120">
        <f>IF($U$1=2,U181,"")</f>
        <v>0</v>
      </c>
      <c r="O181" s="146"/>
      <c r="P181" s="147"/>
      <c r="Q181" s="123"/>
      <c r="R181" s="135">
        <v>0</v>
      </c>
      <c r="S181" s="124">
        <f t="shared" si="121"/>
        <v>0</v>
      </c>
      <c r="T181" s="125" t="s">
        <v>621</v>
      </c>
      <c r="U181" s="124">
        <f t="shared" si="122"/>
        <v>0</v>
      </c>
      <c r="V181" s="124"/>
      <c r="W181" s="125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</row>
    <row r="182" spans="1:43" s="29" customFormat="1" ht="13" x14ac:dyDescent="0.3">
      <c r="A182" s="28"/>
      <c r="B182" s="88"/>
      <c r="C182" s="32" t="s">
        <v>1480</v>
      </c>
      <c r="D182" s="89"/>
      <c r="E182" s="90"/>
      <c r="F182" s="91"/>
      <c r="G182" s="92"/>
      <c r="H182" s="93"/>
      <c r="I182" s="94"/>
      <c r="J182" s="90"/>
      <c r="K182" s="95"/>
      <c r="L182" s="96"/>
      <c r="M182" s="95"/>
      <c r="N182" s="96"/>
      <c r="O182" s="97"/>
      <c r="P182" s="115"/>
      <c r="Q182" s="99"/>
      <c r="R182" s="100"/>
      <c r="S182" s="101"/>
      <c r="T182" s="102"/>
      <c r="U182" s="101"/>
      <c r="V182" s="124"/>
      <c r="W182" s="125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</row>
    <row r="183" spans="1:43" s="29" customFormat="1" x14ac:dyDescent="0.25">
      <c r="A183" s="28"/>
      <c r="B183" s="110" t="s">
        <v>850</v>
      </c>
      <c r="C183" s="89" t="s">
        <v>1481</v>
      </c>
      <c r="D183" s="89"/>
      <c r="E183" s="90" t="s">
        <v>851</v>
      </c>
      <c r="F183" s="91"/>
      <c r="G183" s="92"/>
      <c r="H183" s="93"/>
      <c r="I183" s="94"/>
      <c r="J183" s="90">
        <f t="shared" ref="J183" si="123">I183*G183</f>
        <v>0</v>
      </c>
      <c r="K183" s="95">
        <f t="shared" ref="K183" si="124">IF($U$1=1,IF(P183=1,T183,$V$1),IF($S$1=1,R183,""))</f>
        <v>333</v>
      </c>
      <c r="L183" s="96">
        <f t="shared" ref="L183" si="125">IF($U$1=1,U183,IF($S$1=1,S183,""))</f>
        <v>0</v>
      </c>
      <c r="M183" s="95" t="str">
        <f t="shared" ref="M183" si="126">IF($U$1=2,IF(P183=1,T183,$V$1),"")</f>
        <v>Ej hyrbar</v>
      </c>
      <c r="N183" s="96">
        <f t="shared" ref="N183" si="127">IF($U$1=2,U183,"")</f>
        <v>0</v>
      </c>
      <c r="O183" s="97"/>
      <c r="P183" s="98"/>
      <c r="Q183" s="99"/>
      <c r="R183" s="100">
        <v>333</v>
      </c>
      <c r="S183" s="101">
        <f t="shared" ref="S183" si="128">R183*(1-$D$1)*G183</f>
        <v>0</v>
      </c>
      <c r="T183" s="102">
        <v>1.4824999999999999</v>
      </c>
      <c r="U183" s="101">
        <f t="shared" ref="U183" si="129">IF(P183=1,T183*(1-$J$1)*G183,0)</f>
        <v>0</v>
      </c>
      <c r="V183" s="124"/>
      <c r="W183" s="125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</row>
    <row r="184" spans="1:43" ht="12.75" customHeight="1" x14ac:dyDescent="0.3">
      <c r="A184" s="16"/>
      <c r="B184" s="88"/>
      <c r="C184" s="32" t="s">
        <v>1453</v>
      </c>
      <c r="D184" s="89"/>
      <c r="E184" s="90"/>
      <c r="F184" s="91"/>
      <c r="G184" s="92"/>
      <c r="H184" s="93"/>
      <c r="I184" s="94"/>
      <c r="J184" s="90"/>
      <c r="K184" s="95"/>
      <c r="L184" s="96"/>
      <c r="M184" s="95"/>
      <c r="N184" s="96"/>
      <c r="O184" s="97"/>
      <c r="P184" s="115"/>
      <c r="Q184" s="99"/>
      <c r="R184" s="100"/>
      <c r="S184" s="101"/>
      <c r="T184" s="102"/>
      <c r="U184" s="101"/>
      <c r="V184" s="101"/>
      <c r="W184" s="102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2.75" customHeight="1" x14ac:dyDescent="0.25">
      <c r="A185" s="16"/>
      <c r="B185" s="88" t="s">
        <v>894</v>
      </c>
      <c r="C185" s="89" t="s">
        <v>1290</v>
      </c>
      <c r="D185" s="89"/>
      <c r="E185" s="90" t="s">
        <v>642</v>
      </c>
      <c r="F185" s="91"/>
      <c r="G185" s="92">
        <v>31</v>
      </c>
      <c r="H185" s="93"/>
      <c r="I185" s="94">
        <v>9.8000000000000007</v>
      </c>
      <c r="J185" s="90">
        <f t="shared" si="109"/>
        <v>303.8</v>
      </c>
      <c r="K185" s="95">
        <f t="shared" si="71"/>
        <v>797</v>
      </c>
      <c r="L185" s="96">
        <f t="shared" si="110"/>
        <v>24707</v>
      </c>
      <c r="M185" s="95" t="str">
        <f t="shared" si="111"/>
        <v>Ej hyrbar</v>
      </c>
      <c r="N185" s="96">
        <f t="shared" si="112"/>
        <v>0</v>
      </c>
      <c r="O185" s="97"/>
      <c r="P185" s="98"/>
      <c r="Q185" s="99"/>
      <c r="R185" s="100">
        <v>797</v>
      </c>
      <c r="S185" s="101">
        <f t="shared" ref="S185:S196" si="130">R185*(1-$D$1)*G185</f>
        <v>24707</v>
      </c>
      <c r="T185" s="102">
        <v>1.4824999999999999</v>
      </c>
      <c r="U185" s="101">
        <f t="shared" ref="U185:U196" si="131">IF(P185=1,T185*(1-$J$1)*G185,0)</f>
        <v>0</v>
      </c>
      <c r="V185" s="101"/>
      <c r="W185" s="102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2.75" customHeight="1" x14ac:dyDescent="0.25">
      <c r="A186" s="16"/>
      <c r="B186" s="88" t="s">
        <v>895</v>
      </c>
      <c r="C186" s="89" t="s">
        <v>1291</v>
      </c>
      <c r="D186" s="89"/>
      <c r="E186" s="90" t="s">
        <v>643</v>
      </c>
      <c r="F186" s="91"/>
      <c r="G186" s="92">
        <v>20</v>
      </c>
      <c r="H186" s="93"/>
      <c r="I186" s="94">
        <v>8.6999999999999993</v>
      </c>
      <c r="J186" s="90">
        <f>I186*G186</f>
        <v>174</v>
      </c>
      <c r="K186" s="95">
        <f>IF($U$1=1,IF(P186=1,T186,$V$1),IF($S$1=1,R186,""))</f>
        <v>728</v>
      </c>
      <c r="L186" s="96">
        <f>IF($U$1=1,U186,IF($S$1=1,S186,""))</f>
        <v>14560</v>
      </c>
      <c r="M186" s="95" t="str">
        <f>IF($U$1=2,IF(P186=1,T186,$V$1),"")</f>
        <v>Ej hyrbar</v>
      </c>
      <c r="N186" s="96">
        <f>IF($U$1=2,U186,"")</f>
        <v>0</v>
      </c>
      <c r="O186" s="97"/>
      <c r="P186" s="98"/>
      <c r="Q186" s="99"/>
      <c r="R186" s="100">
        <v>728</v>
      </c>
      <c r="S186" s="101">
        <f t="shared" si="130"/>
        <v>14560</v>
      </c>
      <c r="T186" s="102">
        <v>2.4824999999999999</v>
      </c>
      <c r="U186" s="101">
        <f t="shared" si="131"/>
        <v>0</v>
      </c>
      <c r="V186" s="101"/>
      <c r="W186" s="102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2.75" customHeight="1" x14ac:dyDescent="0.25">
      <c r="A187" s="16"/>
      <c r="B187" s="88" t="s">
        <v>896</v>
      </c>
      <c r="C187" s="89" t="s">
        <v>1292</v>
      </c>
      <c r="D187" s="89"/>
      <c r="E187" s="90" t="s">
        <v>644</v>
      </c>
      <c r="F187" s="91"/>
      <c r="G187" s="92">
        <v>58</v>
      </c>
      <c r="H187" s="93"/>
      <c r="I187" s="94">
        <v>7.4</v>
      </c>
      <c r="J187" s="90">
        <f>I187*G187</f>
        <v>429.20000000000005</v>
      </c>
      <c r="K187" s="95">
        <f>IF($U$1=1,IF(P187=1,T187,$V$1),IF($S$1=1,R187,""))</f>
        <v>647</v>
      </c>
      <c r="L187" s="96">
        <f>IF($U$1=1,U187,IF($S$1=1,S187,""))</f>
        <v>37526</v>
      </c>
      <c r="M187" s="95" t="str">
        <f>IF($U$1=2,IF(P187=1,T187,$V$1),"")</f>
        <v>Ej hyrbar</v>
      </c>
      <c r="N187" s="96">
        <f>IF($U$1=2,U187,"")</f>
        <v>0</v>
      </c>
      <c r="O187" s="97"/>
      <c r="P187" s="98"/>
      <c r="Q187" s="99"/>
      <c r="R187" s="100">
        <v>647</v>
      </c>
      <c r="S187" s="101">
        <f t="shared" si="130"/>
        <v>37526</v>
      </c>
      <c r="T187" s="102">
        <v>3.4824999999999999</v>
      </c>
      <c r="U187" s="101">
        <f t="shared" si="131"/>
        <v>0</v>
      </c>
      <c r="V187" s="101"/>
      <c r="W187" s="102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2.75" customHeight="1" x14ac:dyDescent="0.25">
      <c r="A188" s="16"/>
      <c r="B188" s="88" t="s">
        <v>897</v>
      </c>
      <c r="C188" s="89" t="s">
        <v>1293</v>
      </c>
      <c r="D188" s="89"/>
      <c r="E188" s="90" t="s">
        <v>645</v>
      </c>
      <c r="F188" s="91"/>
      <c r="G188" s="92">
        <v>9</v>
      </c>
      <c r="H188" s="93"/>
      <c r="I188" s="94">
        <v>6.5</v>
      </c>
      <c r="J188" s="90">
        <f>I188*G188</f>
        <v>58.5</v>
      </c>
      <c r="K188" s="95">
        <f>IF($U$1=1,IF(P188=1,T188,$V$1),IF($S$1=1,R188,""))</f>
        <v>601</v>
      </c>
      <c r="L188" s="96">
        <f>IF($U$1=1,U188,IF($S$1=1,S188,""))</f>
        <v>5409</v>
      </c>
      <c r="M188" s="95" t="str">
        <f>IF($U$1=2,IF(P188=1,T188,$V$1),"")</f>
        <v>Ej hyrbar</v>
      </c>
      <c r="N188" s="96">
        <f>IF($U$1=2,U188,"")</f>
        <v>0</v>
      </c>
      <c r="O188" s="97"/>
      <c r="P188" s="98"/>
      <c r="Q188" s="99"/>
      <c r="R188" s="100">
        <v>601</v>
      </c>
      <c r="S188" s="101">
        <f t="shared" si="130"/>
        <v>5409</v>
      </c>
      <c r="T188" s="102">
        <v>4.4824999999999999</v>
      </c>
      <c r="U188" s="101">
        <f t="shared" si="131"/>
        <v>0</v>
      </c>
      <c r="V188" s="101"/>
      <c r="W188" s="102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2.75" customHeight="1" x14ac:dyDescent="0.25">
      <c r="A189" s="16"/>
      <c r="B189" s="88" t="s">
        <v>898</v>
      </c>
      <c r="C189" s="89" t="s">
        <v>1294</v>
      </c>
      <c r="D189" s="89"/>
      <c r="E189" s="90" t="s">
        <v>899</v>
      </c>
      <c r="F189" s="91"/>
      <c r="G189" s="92"/>
      <c r="H189" s="93"/>
      <c r="I189" s="94">
        <v>7.2</v>
      </c>
      <c r="J189" s="90">
        <f>I189*G189</f>
        <v>0</v>
      </c>
      <c r="K189" s="95">
        <f>IF($U$1=1,IF(P189=1,T189,$V$1),IF($S$1=1,R189,""))</f>
        <v>624</v>
      </c>
      <c r="L189" s="96">
        <f>IF($U$1=1,U189,IF($S$1=1,S189,""))</f>
        <v>0</v>
      </c>
      <c r="M189" s="95" t="str">
        <f>IF($U$1=2,IF(P189=1,T189,$V$1),"")</f>
        <v>Ej hyrbar</v>
      </c>
      <c r="N189" s="96">
        <f>IF($U$1=2,U189,"")</f>
        <v>0</v>
      </c>
      <c r="O189" s="97"/>
      <c r="P189" s="98"/>
      <c r="Q189" s="99"/>
      <c r="R189" s="100">
        <v>624</v>
      </c>
      <c r="S189" s="101">
        <f t="shared" si="130"/>
        <v>0</v>
      </c>
      <c r="T189" s="102">
        <v>1.4824999999999999</v>
      </c>
      <c r="U189" s="101">
        <f t="shared" si="131"/>
        <v>0</v>
      </c>
      <c r="V189" s="101"/>
      <c r="W189" s="102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2.75" customHeight="1" x14ac:dyDescent="0.25">
      <c r="A190" s="16"/>
      <c r="B190" s="88" t="s">
        <v>900</v>
      </c>
      <c r="C190" s="89" t="s">
        <v>1295</v>
      </c>
      <c r="D190" s="89"/>
      <c r="E190" s="90" t="s">
        <v>646</v>
      </c>
      <c r="F190" s="91"/>
      <c r="G190" s="92"/>
      <c r="H190" s="93"/>
      <c r="I190" s="94">
        <v>8.1</v>
      </c>
      <c r="J190" s="90">
        <f t="shared" si="109"/>
        <v>0</v>
      </c>
      <c r="K190" s="95">
        <f t="shared" si="71"/>
        <v>678</v>
      </c>
      <c r="L190" s="96">
        <f t="shared" si="110"/>
        <v>0</v>
      </c>
      <c r="M190" s="95" t="str">
        <f t="shared" si="111"/>
        <v>Ej hyrbar</v>
      </c>
      <c r="N190" s="96">
        <f t="shared" si="112"/>
        <v>0</v>
      </c>
      <c r="O190" s="97"/>
      <c r="P190" s="98"/>
      <c r="Q190" s="99"/>
      <c r="R190" s="100">
        <v>678</v>
      </c>
      <c r="S190" s="101">
        <f t="shared" si="130"/>
        <v>0</v>
      </c>
      <c r="T190" s="102">
        <v>1.3425</v>
      </c>
      <c r="U190" s="101">
        <f t="shared" si="131"/>
        <v>0</v>
      </c>
      <c r="V190" s="101"/>
      <c r="W190" s="10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2.75" customHeight="1" x14ac:dyDescent="0.25">
      <c r="A191" s="16"/>
      <c r="B191" s="88" t="s">
        <v>901</v>
      </c>
      <c r="C191" s="89" t="s">
        <v>1296</v>
      </c>
      <c r="D191" s="89"/>
      <c r="E191" s="90" t="s">
        <v>647</v>
      </c>
      <c r="F191" s="91"/>
      <c r="G191" s="92"/>
      <c r="H191" s="93"/>
      <c r="I191" s="94">
        <v>6.8</v>
      </c>
      <c r="J191" s="90">
        <f t="shared" si="109"/>
        <v>0</v>
      </c>
      <c r="K191" s="95">
        <f t="shared" si="71"/>
        <v>618</v>
      </c>
      <c r="L191" s="96">
        <f t="shared" si="110"/>
        <v>0</v>
      </c>
      <c r="M191" s="95" t="str">
        <f t="shared" si="111"/>
        <v>Ej hyrbar</v>
      </c>
      <c r="N191" s="96">
        <f t="shared" si="112"/>
        <v>0</v>
      </c>
      <c r="O191" s="97"/>
      <c r="P191" s="98"/>
      <c r="Q191" s="99"/>
      <c r="R191" s="100">
        <v>618</v>
      </c>
      <c r="S191" s="101">
        <f t="shared" si="130"/>
        <v>0</v>
      </c>
      <c r="T191" s="102">
        <v>1.2475000000000001</v>
      </c>
      <c r="U191" s="101">
        <f t="shared" si="131"/>
        <v>0</v>
      </c>
      <c r="V191" s="101"/>
      <c r="W191" s="102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2.75" customHeight="1" x14ac:dyDescent="0.25">
      <c r="A192" s="16"/>
      <c r="B192" s="88" t="s">
        <v>902</v>
      </c>
      <c r="C192" s="89" t="s">
        <v>1297</v>
      </c>
      <c r="D192" s="89"/>
      <c r="E192" s="90" t="s">
        <v>648</v>
      </c>
      <c r="F192" s="91"/>
      <c r="G192" s="92"/>
      <c r="H192" s="93"/>
      <c r="I192" s="94">
        <v>5.5</v>
      </c>
      <c r="J192" s="90">
        <f t="shared" si="109"/>
        <v>0</v>
      </c>
      <c r="K192" s="95">
        <f t="shared" si="71"/>
        <v>558</v>
      </c>
      <c r="L192" s="96">
        <f t="shared" si="110"/>
        <v>0</v>
      </c>
      <c r="M192" s="95" t="str">
        <f t="shared" si="111"/>
        <v>Ej hyrbar</v>
      </c>
      <c r="N192" s="96">
        <f t="shared" si="112"/>
        <v>0</v>
      </c>
      <c r="O192" s="97"/>
      <c r="P192" s="98"/>
      <c r="Q192" s="99"/>
      <c r="R192" s="100">
        <v>558</v>
      </c>
      <c r="S192" s="101">
        <f t="shared" si="130"/>
        <v>0</v>
      </c>
      <c r="T192" s="102">
        <v>1.405</v>
      </c>
      <c r="U192" s="101">
        <f t="shared" si="131"/>
        <v>0</v>
      </c>
      <c r="V192" s="101"/>
      <c r="W192" s="102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2.75" customHeight="1" x14ac:dyDescent="0.25">
      <c r="A193" s="16"/>
      <c r="B193" s="88" t="s">
        <v>903</v>
      </c>
      <c r="C193" s="89" t="s">
        <v>1298</v>
      </c>
      <c r="D193" s="89"/>
      <c r="E193" s="90" t="s">
        <v>649</v>
      </c>
      <c r="F193" s="91"/>
      <c r="G193" s="92"/>
      <c r="H193" s="93"/>
      <c r="I193" s="94">
        <v>4.8</v>
      </c>
      <c r="J193" s="90">
        <f t="shared" si="109"/>
        <v>0</v>
      </c>
      <c r="K193" s="95">
        <f t="shared" si="71"/>
        <v>522</v>
      </c>
      <c r="L193" s="96">
        <f t="shared" si="110"/>
        <v>0</v>
      </c>
      <c r="M193" s="95" t="str">
        <f t="shared" si="111"/>
        <v>Ej hyrbar</v>
      </c>
      <c r="N193" s="96">
        <f t="shared" si="112"/>
        <v>0</v>
      </c>
      <c r="O193" s="97"/>
      <c r="P193" s="98"/>
      <c r="Q193" s="99"/>
      <c r="R193" s="100">
        <v>522</v>
      </c>
      <c r="S193" s="101">
        <f t="shared" si="130"/>
        <v>0</v>
      </c>
      <c r="T193" s="102">
        <v>1.2825</v>
      </c>
      <c r="U193" s="101">
        <f t="shared" si="131"/>
        <v>0</v>
      </c>
      <c r="V193" s="101"/>
      <c r="W193" s="102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2.75" customHeight="1" x14ac:dyDescent="0.25">
      <c r="A194" s="16"/>
      <c r="B194" s="88" t="s">
        <v>904</v>
      </c>
      <c r="C194" s="89" t="s">
        <v>1299</v>
      </c>
      <c r="D194" s="89"/>
      <c r="E194" s="90" t="s">
        <v>905</v>
      </c>
      <c r="F194" s="91"/>
      <c r="G194" s="92"/>
      <c r="H194" s="93"/>
      <c r="I194" s="94">
        <v>8.1</v>
      </c>
      <c r="J194" s="90">
        <f t="shared" si="109"/>
        <v>0</v>
      </c>
      <c r="K194" s="95">
        <f t="shared" si="71"/>
        <v>650</v>
      </c>
      <c r="L194" s="96">
        <f t="shared" si="110"/>
        <v>0</v>
      </c>
      <c r="M194" s="95" t="str">
        <f t="shared" si="111"/>
        <v>Ej hyrbar</v>
      </c>
      <c r="N194" s="96">
        <f t="shared" si="112"/>
        <v>0</v>
      </c>
      <c r="O194" s="97"/>
      <c r="P194" s="98"/>
      <c r="Q194" s="99"/>
      <c r="R194" s="100">
        <v>650</v>
      </c>
      <c r="S194" s="101">
        <f t="shared" si="130"/>
        <v>0</v>
      </c>
      <c r="T194" s="102">
        <v>1.155</v>
      </c>
      <c r="U194" s="101">
        <f t="shared" si="131"/>
        <v>0</v>
      </c>
      <c r="V194" s="101"/>
      <c r="W194" s="102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2.75" customHeight="1" x14ac:dyDescent="0.25">
      <c r="A195" s="16"/>
      <c r="B195" s="88" t="s">
        <v>220</v>
      </c>
      <c r="C195" s="89" t="s">
        <v>27</v>
      </c>
      <c r="D195" s="89"/>
      <c r="E195" s="90" t="s">
        <v>221</v>
      </c>
      <c r="F195" s="91"/>
      <c r="G195" s="92"/>
      <c r="H195" s="93"/>
      <c r="I195" s="94">
        <v>11</v>
      </c>
      <c r="J195" s="90">
        <f t="shared" si="109"/>
        <v>0</v>
      </c>
      <c r="K195" s="95">
        <f t="shared" si="71"/>
        <v>913</v>
      </c>
      <c r="L195" s="96">
        <f t="shared" si="110"/>
        <v>0</v>
      </c>
      <c r="M195" s="95" t="str">
        <f t="shared" si="111"/>
        <v>Ej hyrbar</v>
      </c>
      <c r="N195" s="96">
        <f t="shared" si="112"/>
        <v>0</v>
      </c>
      <c r="O195" s="97"/>
      <c r="P195" s="98"/>
      <c r="Q195" s="99"/>
      <c r="R195" s="100">
        <v>913</v>
      </c>
      <c r="S195" s="101">
        <f t="shared" si="130"/>
        <v>0</v>
      </c>
      <c r="T195" s="102">
        <v>1.9424999999999999</v>
      </c>
      <c r="U195" s="101">
        <f t="shared" si="131"/>
        <v>0</v>
      </c>
      <c r="V195" s="101"/>
      <c r="W195" s="102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2.75" customHeight="1" x14ac:dyDescent="0.25">
      <c r="A196" s="16"/>
      <c r="B196" s="88" t="s">
        <v>222</v>
      </c>
      <c r="C196" s="89" t="s">
        <v>28</v>
      </c>
      <c r="D196" s="89"/>
      <c r="E196" s="90" t="s">
        <v>223</v>
      </c>
      <c r="F196" s="91"/>
      <c r="G196" s="92"/>
      <c r="H196" s="93"/>
      <c r="I196" s="94">
        <v>1.9</v>
      </c>
      <c r="J196" s="90">
        <f t="shared" si="109"/>
        <v>0</v>
      </c>
      <c r="K196" s="95">
        <f t="shared" si="71"/>
        <v>204</v>
      </c>
      <c r="L196" s="96">
        <f t="shared" si="110"/>
        <v>0</v>
      </c>
      <c r="M196" s="95" t="str">
        <f t="shared" si="111"/>
        <v>Ej hyrbar</v>
      </c>
      <c r="N196" s="96">
        <f t="shared" si="112"/>
        <v>0</v>
      </c>
      <c r="O196" s="97"/>
      <c r="P196" s="98"/>
      <c r="Q196" s="99"/>
      <c r="R196" s="100">
        <v>204</v>
      </c>
      <c r="S196" s="101">
        <f t="shared" si="130"/>
        <v>0</v>
      </c>
      <c r="T196" s="102">
        <v>0.4325</v>
      </c>
      <c r="U196" s="101">
        <f t="shared" si="131"/>
        <v>0</v>
      </c>
      <c r="V196" s="101"/>
      <c r="W196" s="102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2.75" customHeight="1" x14ac:dyDescent="0.3">
      <c r="A197" s="16"/>
      <c r="B197" s="88" t="s">
        <v>177</v>
      </c>
      <c r="C197" s="23" t="s">
        <v>543</v>
      </c>
      <c r="D197" s="23"/>
      <c r="E197" s="90" t="s">
        <v>177</v>
      </c>
      <c r="F197" s="102"/>
      <c r="G197" s="112"/>
      <c r="H197" s="112"/>
      <c r="I197" s="94"/>
      <c r="J197" s="90"/>
      <c r="K197" s="95"/>
      <c r="L197" s="90"/>
      <c r="M197" s="90"/>
      <c r="N197" s="90"/>
      <c r="O197" s="113"/>
      <c r="P197" s="99"/>
      <c r="Q197" s="99"/>
      <c r="R197" s="100"/>
      <c r="S197" s="101"/>
      <c r="T197" s="102"/>
      <c r="U197" s="102"/>
      <c r="V197" s="102"/>
      <c r="W197" s="102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2.75" customHeight="1" x14ac:dyDescent="0.25">
      <c r="A198" s="16"/>
      <c r="B198" s="88" t="s">
        <v>224</v>
      </c>
      <c r="C198" s="89" t="s">
        <v>29</v>
      </c>
      <c r="D198" s="89"/>
      <c r="E198" s="90" t="s">
        <v>225</v>
      </c>
      <c r="F198" s="91"/>
      <c r="G198" s="92"/>
      <c r="H198" s="93"/>
      <c r="I198" s="94">
        <v>14.2</v>
      </c>
      <c r="J198" s="90">
        <f>I198*G198</f>
        <v>0</v>
      </c>
      <c r="K198" s="95">
        <f t="shared" si="71"/>
        <v>990</v>
      </c>
      <c r="L198" s="96">
        <f>IF($U$1=1,U198,IF($S$1=1,S198,""))</f>
        <v>0</v>
      </c>
      <c r="M198" s="95" t="str">
        <f>IF($U$1=2,IF(P198=1,T198,$V$1),"")</f>
        <v>Ej hyrbar</v>
      </c>
      <c r="N198" s="96">
        <f>IF($U$1=2,U198,"")</f>
        <v>0</v>
      </c>
      <c r="O198" s="97"/>
      <c r="P198" s="98"/>
      <c r="Q198" s="99"/>
      <c r="R198" s="100">
        <v>990</v>
      </c>
      <c r="S198" s="101">
        <f>R198*(1-$D$1)*G198</f>
        <v>0</v>
      </c>
      <c r="T198" s="102" t="s">
        <v>621</v>
      </c>
      <c r="U198" s="101">
        <f>IF(P198=1,T198*(1-$J$1)*G198,0)</f>
        <v>0</v>
      </c>
      <c r="V198" s="101"/>
      <c r="W198" s="102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2.75" customHeight="1" x14ac:dyDescent="0.3">
      <c r="A199" s="16"/>
      <c r="B199" s="88" t="s">
        <v>177</v>
      </c>
      <c r="C199" s="23" t="s">
        <v>544</v>
      </c>
      <c r="D199" s="23"/>
      <c r="E199" s="90" t="s">
        <v>177</v>
      </c>
      <c r="F199" s="102"/>
      <c r="G199" s="112"/>
      <c r="H199" s="112"/>
      <c r="I199" s="94"/>
      <c r="J199" s="90"/>
      <c r="K199" s="95"/>
      <c r="L199" s="90"/>
      <c r="M199" s="90"/>
      <c r="N199" s="90"/>
      <c r="O199" s="113"/>
      <c r="P199" s="99"/>
      <c r="Q199" s="99"/>
      <c r="R199" s="100"/>
      <c r="S199" s="101"/>
      <c r="T199" s="102"/>
      <c r="U199" s="102"/>
      <c r="V199" s="102"/>
      <c r="W199" s="102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2.75" customHeight="1" x14ac:dyDescent="0.25">
      <c r="A200" s="16"/>
      <c r="B200" s="88" t="s">
        <v>226</v>
      </c>
      <c r="C200" s="89" t="s">
        <v>710</v>
      </c>
      <c r="D200" s="89"/>
      <c r="E200" s="90" t="s">
        <v>227</v>
      </c>
      <c r="F200" s="91"/>
      <c r="G200" s="92">
        <v>712</v>
      </c>
      <c r="H200" s="93"/>
      <c r="I200" s="94">
        <v>14.7</v>
      </c>
      <c r="J200" s="90">
        <v>0</v>
      </c>
      <c r="K200" s="95">
        <v>1345</v>
      </c>
      <c r="L200" s="96">
        <f t="shared" ref="L200:L209" si="132">IF($U$1=1,U200,IF($S$1=1,S200,""))</f>
        <v>957640</v>
      </c>
      <c r="M200" s="95" t="str">
        <f t="shared" ref="M200:M209" si="133">IF($U$1=2,IF(P200=1,T200,$V$1),"")</f>
        <v>Ej hyrbar</v>
      </c>
      <c r="N200" s="96">
        <f t="shared" ref="N200:N209" si="134">IF($U$1=2,U200,"")</f>
        <v>0</v>
      </c>
      <c r="O200" s="97"/>
      <c r="P200" s="98"/>
      <c r="Q200" s="99"/>
      <c r="R200" s="100">
        <v>1345</v>
      </c>
      <c r="S200" s="101">
        <f t="shared" ref="S200:S209" si="135">R200*(1-$D$1)*G200</f>
        <v>957640</v>
      </c>
      <c r="T200" s="102">
        <v>2.4950000000000001</v>
      </c>
      <c r="U200" s="101">
        <f t="shared" ref="U200:U209" si="136">IF(P200=1,T200*(1-$J$1)*G200,0)</f>
        <v>0</v>
      </c>
      <c r="V200" s="101"/>
      <c r="W200" s="102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2.75" customHeight="1" x14ac:dyDescent="0.25">
      <c r="A201" s="16"/>
      <c r="B201" s="88" t="s">
        <v>228</v>
      </c>
      <c r="C201" s="89" t="s">
        <v>711</v>
      </c>
      <c r="D201" s="89"/>
      <c r="E201" s="90" t="s">
        <v>229</v>
      </c>
      <c r="F201" s="91"/>
      <c r="G201" s="92">
        <v>165</v>
      </c>
      <c r="H201" s="93"/>
      <c r="I201" s="94">
        <v>12.8</v>
      </c>
      <c r="J201" s="90">
        <f t="shared" ref="J201:J209" si="137">I201*G201</f>
        <v>2112</v>
      </c>
      <c r="K201" s="95">
        <v>1150</v>
      </c>
      <c r="L201" s="96">
        <f t="shared" si="132"/>
        <v>189750</v>
      </c>
      <c r="M201" s="95" t="str">
        <f t="shared" si="133"/>
        <v>Ej hyrbar</v>
      </c>
      <c r="N201" s="96">
        <f t="shared" si="134"/>
        <v>0</v>
      </c>
      <c r="O201" s="97"/>
      <c r="P201" s="98"/>
      <c r="Q201" s="99"/>
      <c r="R201" s="100">
        <v>1150</v>
      </c>
      <c r="S201" s="101">
        <f t="shared" si="135"/>
        <v>189750</v>
      </c>
      <c r="T201" s="102">
        <v>2.2174999999999998</v>
      </c>
      <c r="U201" s="101">
        <f t="shared" si="136"/>
        <v>0</v>
      </c>
      <c r="V201" s="101"/>
      <c r="W201" s="102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2.75" customHeight="1" x14ac:dyDescent="0.25">
      <c r="A202" s="16"/>
      <c r="B202" s="88" t="s">
        <v>230</v>
      </c>
      <c r="C202" s="89" t="s">
        <v>712</v>
      </c>
      <c r="D202" s="89"/>
      <c r="E202" s="90" t="s">
        <v>231</v>
      </c>
      <c r="F202" s="91"/>
      <c r="G202" s="92">
        <v>179</v>
      </c>
      <c r="H202" s="93"/>
      <c r="I202" s="94">
        <v>10.9</v>
      </c>
      <c r="J202" s="90">
        <f t="shared" si="137"/>
        <v>1951.1000000000001</v>
      </c>
      <c r="K202" s="95">
        <v>1065</v>
      </c>
      <c r="L202" s="96">
        <f t="shared" si="132"/>
        <v>190635</v>
      </c>
      <c r="M202" s="95" t="str">
        <f t="shared" si="133"/>
        <v>Ej hyrbar</v>
      </c>
      <c r="N202" s="96">
        <f t="shared" si="134"/>
        <v>0</v>
      </c>
      <c r="O202" s="97"/>
      <c r="P202" s="98"/>
      <c r="Q202" s="99"/>
      <c r="R202" s="100">
        <v>1065</v>
      </c>
      <c r="S202" s="101">
        <f t="shared" si="135"/>
        <v>190635</v>
      </c>
      <c r="T202" s="102">
        <v>2.08</v>
      </c>
      <c r="U202" s="101">
        <f t="shared" si="136"/>
        <v>0</v>
      </c>
      <c r="V202" s="101"/>
      <c r="W202" s="102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2.75" customHeight="1" x14ac:dyDescent="0.25">
      <c r="A203" s="16"/>
      <c r="B203" s="88" t="s">
        <v>232</v>
      </c>
      <c r="C203" s="89" t="s">
        <v>713</v>
      </c>
      <c r="D203" s="89"/>
      <c r="E203" s="90" t="s">
        <v>233</v>
      </c>
      <c r="F203" s="91"/>
      <c r="G203" s="92">
        <v>21</v>
      </c>
      <c r="H203" s="93"/>
      <c r="I203" s="94">
        <v>9.1</v>
      </c>
      <c r="J203" s="90">
        <f t="shared" si="137"/>
        <v>191.1</v>
      </c>
      <c r="K203" s="95">
        <v>978</v>
      </c>
      <c r="L203" s="96">
        <f t="shared" si="132"/>
        <v>20538</v>
      </c>
      <c r="M203" s="95" t="str">
        <f>IF($U$1=2,IF(P203=1,T203,$V$1),"")</f>
        <v>Ej hyrbar</v>
      </c>
      <c r="N203" s="96">
        <f t="shared" si="134"/>
        <v>0</v>
      </c>
      <c r="O203" s="97"/>
      <c r="P203" s="98"/>
      <c r="Q203" s="99"/>
      <c r="R203" s="100">
        <v>978</v>
      </c>
      <c r="S203" s="101">
        <f t="shared" si="135"/>
        <v>20538</v>
      </c>
      <c r="T203" s="102">
        <v>1.8025</v>
      </c>
      <c r="U203" s="101">
        <f t="shared" si="136"/>
        <v>0</v>
      </c>
      <c r="V203" s="101"/>
      <c r="W203" s="102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2.75" customHeight="1" x14ac:dyDescent="0.25">
      <c r="A204" s="16"/>
      <c r="B204" s="88" t="s">
        <v>234</v>
      </c>
      <c r="C204" s="89" t="s">
        <v>30</v>
      </c>
      <c r="D204" s="89"/>
      <c r="E204" s="90" t="s">
        <v>235</v>
      </c>
      <c r="F204" s="91"/>
      <c r="G204" s="92">
        <v>15</v>
      </c>
      <c r="H204" s="93"/>
      <c r="I204" s="94">
        <v>8.1</v>
      </c>
      <c r="J204" s="90">
        <f t="shared" si="137"/>
        <v>121.5</v>
      </c>
      <c r="K204" s="95">
        <v>897</v>
      </c>
      <c r="L204" s="96">
        <f t="shared" si="132"/>
        <v>13455</v>
      </c>
      <c r="M204" s="95" t="str">
        <f>IF($U$1=2,IF(P204=1,T204,$V$1),"")</f>
        <v>Ej hyrbar</v>
      </c>
      <c r="N204" s="96">
        <f t="shared" si="134"/>
        <v>0</v>
      </c>
      <c r="O204" s="97"/>
      <c r="P204" s="98"/>
      <c r="Q204" s="99"/>
      <c r="R204" s="100">
        <v>897</v>
      </c>
      <c r="S204" s="101">
        <f t="shared" si="135"/>
        <v>13455</v>
      </c>
      <c r="T204" s="102">
        <v>1.655</v>
      </c>
      <c r="U204" s="101">
        <f t="shared" si="136"/>
        <v>0</v>
      </c>
      <c r="V204" s="101"/>
      <c r="W204" s="102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2.75" customHeight="1" x14ac:dyDescent="0.25">
      <c r="A205" s="16"/>
      <c r="B205" s="88" t="s">
        <v>236</v>
      </c>
      <c r="C205" s="89" t="s">
        <v>31</v>
      </c>
      <c r="D205" s="89"/>
      <c r="E205" s="90" t="s">
        <v>237</v>
      </c>
      <c r="F205" s="91"/>
      <c r="G205" s="92">
        <v>3</v>
      </c>
      <c r="H205" s="93"/>
      <c r="I205" s="94">
        <v>7.2</v>
      </c>
      <c r="J205" s="90">
        <f t="shared" si="137"/>
        <v>21.6</v>
      </c>
      <c r="K205" s="95">
        <v>847</v>
      </c>
      <c r="L205" s="96">
        <f t="shared" si="132"/>
        <v>2541</v>
      </c>
      <c r="M205" s="95" t="str">
        <f>IF($U$1=2,IF(P205=1,T205,$V$1),"")</f>
        <v>Ej hyrbar</v>
      </c>
      <c r="N205" s="96">
        <f t="shared" si="134"/>
        <v>0</v>
      </c>
      <c r="O205" s="97"/>
      <c r="P205" s="98"/>
      <c r="Q205" s="99"/>
      <c r="R205" s="100">
        <v>847</v>
      </c>
      <c r="S205" s="101">
        <f t="shared" si="135"/>
        <v>2541</v>
      </c>
      <c r="T205" s="102">
        <v>1.5425</v>
      </c>
      <c r="U205" s="101">
        <f t="shared" si="136"/>
        <v>0</v>
      </c>
      <c r="V205" s="101"/>
      <c r="W205" s="102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2.75" customHeight="1" x14ac:dyDescent="0.25">
      <c r="A206" s="16"/>
      <c r="B206" s="88" t="s">
        <v>238</v>
      </c>
      <c r="C206" s="89" t="s">
        <v>32</v>
      </c>
      <c r="D206" s="89"/>
      <c r="E206" s="90" t="s">
        <v>239</v>
      </c>
      <c r="F206" s="91"/>
      <c r="G206" s="92">
        <v>31</v>
      </c>
      <c r="H206" s="93"/>
      <c r="I206" s="94">
        <v>6.2</v>
      </c>
      <c r="J206" s="90">
        <f t="shared" si="137"/>
        <v>192.20000000000002</v>
      </c>
      <c r="K206" s="95">
        <v>783</v>
      </c>
      <c r="L206" s="96">
        <f t="shared" si="132"/>
        <v>24273</v>
      </c>
      <c r="M206" s="95" t="str">
        <f>IF($U$1=2,IF(P206=1,T206,$V$1),"")</f>
        <v>Ej hyrbar</v>
      </c>
      <c r="N206" s="96">
        <f t="shared" si="134"/>
        <v>0</v>
      </c>
      <c r="O206" s="97"/>
      <c r="P206" s="98"/>
      <c r="Q206" s="99"/>
      <c r="R206" s="100">
        <v>783</v>
      </c>
      <c r="S206" s="101">
        <f t="shared" si="135"/>
        <v>24273</v>
      </c>
      <c r="T206" s="102">
        <v>1.4275</v>
      </c>
      <c r="U206" s="101">
        <f t="shared" si="136"/>
        <v>0</v>
      </c>
      <c r="V206" s="101"/>
      <c r="W206" s="102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2.75" customHeight="1" x14ac:dyDescent="0.25">
      <c r="A207" s="16"/>
      <c r="B207" s="88" t="s">
        <v>240</v>
      </c>
      <c r="C207" s="89" t="s">
        <v>714</v>
      </c>
      <c r="D207" s="89"/>
      <c r="E207" s="90" t="s">
        <v>241</v>
      </c>
      <c r="F207" s="91"/>
      <c r="G207" s="92">
        <v>6</v>
      </c>
      <c r="H207" s="93"/>
      <c r="I207" s="94">
        <v>5.8</v>
      </c>
      <c r="J207" s="90">
        <f t="shared" si="137"/>
        <v>34.799999999999997</v>
      </c>
      <c r="K207" s="95">
        <v>732</v>
      </c>
      <c r="L207" s="96">
        <f t="shared" si="132"/>
        <v>4392</v>
      </c>
      <c r="M207" s="95" t="str">
        <f t="shared" si="133"/>
        <v>Ej hyrbar</v>
      </c>
      <c r="N207" s="96">
        <f t="shared" si="134"/>
        <v>0</v>
      </c>
      <c r="O207" s="97"/>
      <c r="P207" s="98"/>
      <c r="Q207" s="99"/>
      <c r="R207" s="100">
        <v>732</v>
      </c>
      <c r="S207" s="101">
        <f t="shared" si="135"/>
        <v>4392</v>
      </c>
      <c r="T207" s="102">
        <v>1.355</v>
      </c>
      <c r="U207" s="101">
        <f t="shared" si="136"/>
        <v>0</v>
      </c>
      <c r="V207" s="101"/>
      <c r="W207" s="102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2.75" customHeight="1" x14ac:dyDescent="0.25">
      <c r="A208" s="16"/>
      <c r="B208" s="88" t="s">
        <v>242</v>
      </c>
      <c r="C208" s="89" t="s">
        <v>715</v>
      </c>
      <c r="D208" s="89"/>
      <c r="E208" s="90" t="s">
        <v>243</v>
      </c>
      <c r="F208" s="91"/>
      <c r="G208" s="92">
        <v>15</v>
      </c>
      <c r="H208" s="93"/>
      <c r="I208" s="94">
        <v>4.7</v>
      </c>
      <c r="J208" s="90">
        <f t="shared" si="137"/>
        <v>70.5</v>
      </c>
      <c r="K208" s="95">
        <v>655</v>
      </c>
      <c r="L208" s="96">
        <f t="shared" si="132"/>
        <v>9975</v>
      </c>
      <c r="M208" s="95" t="str">
        <f t="shared" si="133"/>
        <v>Ej hyrbar</v>
      </c>
      <c r="N208" s="96">
        <f t="shared" si="134"/>
        <v>0</v>
      </c>
      <c r="O208" s="97"/>
      <c r="P208" s="98"/>
      <c r="Q208" s="99"/>
      <c r="R208" s="100">
        <v>665</v>
      </c>
      <c r="S208" s="101">
        <f t="shared" si="135"/>
        <v>9975</v>
      </c>
      <c r="T208" s="102">
        <v>1.1525000000000001</v>
      </c>
      <c r="U208" s="101">
        <f t="shared" si="136"/>
        <v>0</v>
      </c>
      <c r="V208" s="101"/>
      <c r="W208" s="102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2.75" customHeight="1" x14ac:dyDescent="0.25">
      <c r="A209" s="16"/>
      <c r="B209" s="88" t="s">
        <v>244</v>
      </c>
      <c r="C209" s="89" t="s">
        <v>716</v>
      </c>
      <c r="D209" s="89"/>
      <c r="E209" s="90" t="s">
        <v>245</v>
      </c>
      <c r="F209" s="91"/>
      <c r="G209" s="92">
        <v>1</v>
      </c>
      <c r="H209" s="93"/>
      <c r="I209" s="94">
        <v>4</v>
      </c>
      <c r="J209" s="90">
        <f t="shared" si="137"/>
        <v>4</v>
      </c>
      <c r="K209" s="95">
        <v>584</v>
      </c>
      <c r="L209" s="96">
        <f t="shared" si="132"/>
        <v>584</v>
      </c>
      <c r="M209" s="95" t="str">
        <f t="shared" si="133"/>
        <v>Ej hyrbar</v>
      </c>
      <c r="N209" s="96">
        <f t="shared" si="134"/>
        <v>0</v>
      </c>
      <c r="O209" s="97"/>
      <c r="P209" s="98"/>
      <c r="Q209" s="99"/>
      <c r="R209" s="100">
        <v>584</v>
      </c>
      <c r="S209" s="101">
        <f t="shared" si="135"/>
        <v>584</v>
      </c>
      <c r="T209" s="102">
        <v>1.075</v>
      </c>
      <c r="U209" s="101">
        <f t="shared" si="136"/>
        <v>0</v>
      </c>
      <c r="V209" s="101"/>
      <c r="W209" s="102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2.75" customHeight="1" x14ac:dyDescent="0.3">
      <c r="A210" s="16"/>
      <c r="B210" s="88"/>
      <c r="C210" s="23" t="s">
        <v>660</v>
      </c>
      <c r="D210" s="89"/>
      <c r="E210" s="90"/>
      <c r="F210" s="112"/>
      <c r="G210" s="92"/>
      <c r="H210" s="92"/>
      <c r="I210" s="94"/>
      <c r="J210" s="90"/>
      <c r="K210" s="95"/>
      <c r="L210" s="96"/>
      <c r="M210" s="95"/>
      <c r="N210" s="96"/>
      <c r="O210" s="97"/>
      <c r="P210" s="115"/>
      <c r="Q210" s="99"/>
      <c r="R210" s="100"/>
      <c r="S210" s="101"/>
      <c r="T210" s="102"/>
      <c r="U210" s="101"/>
      <c r="V210" s="101"/>
      <c r="W210" s="102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2.75" customHeight="1" x14ac:dyDescent="0.25">
      <c r="A211" s="16"/>
      <c r="B211" s="27" t="s">
        <v>661</v>
      </c>
      <c r="C211" s="89" t="s">
        <v>717</v>
      </c>
      <c r="D211" s="89"/>
      <c r="E211" s="114" t="s">
        <v>675</v>
      </c>
      <c r="F211" s="112"/>
      <c r="G211" s="92"/>
      <c r="H211" s="92"/>
      <c r="I211" s="139">
        <v>18.5</v>
      </c>
      <c r="J211" s="90">
        <f t="shared" ref="J211:J220" si="138">I211*G211</f>
        <v>0</v>
      </c>
      <c r="K211" s="95">
        <f t="shared" si="71"/>
        <v>1570</v>
      </c>
      <c r="L211" s="96">
        <f t="shared" ref="L211:L220" si="139">IF($U$1=1,U211,IF($S$1=1,S211,""))</f>
        <v>0</v>
      </c>
      <c r="M211" s="95" t="str">
        <f t="shared" ref="M211:M220" si="140">IF($U$1=2,IF(P211=1,T211,$V$1),"")</f>
        <v>Ej hyrbar</v>
      </c>
      <c r="N211" s="96">
        <f t="shared" ref="N211:N220" si="141">IF($U$1=2,U211,"")</f>
        <v>0</v>
      </c>
      <c r="O211" s="97"/>
      <c r="P211" s="98"/>
      <c r="Q211" s="99"/>
      <c r="R211" s="100">
        <v>1570</v>
      </c>
      <c r="S211" s="101">
        <f t="shared" ref="S211:S220" si="142">R211*(1-$D$1)*G211</f>
        <v>0</v>
      </c>
      <c r="T211" s="102">
        <v>3.14</v>
      </c>
      <c r="U211" s="101">
        <f t="shared" ref="U211:U220" si="143">IF(P211=1,T211*(1-$J$1)*G211,0)</f>
        <v>0</v>
      </c>
      <c r="V211" s="101"/>
      <c r="W211" s="102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2.75" customHeight="1" x14ac:dyDescent="0.25">
      <c r="A212" s="16"/>
      <c r="B212" s="27" t="s">
        <v>662</v>
      </c>
      <c r="C212" s="89" t="s">
        <v>718</v>
      </c>
      <c r="D212" s="89"/>
      <c r="E212" s="114" t="s">
        <v>676</v>
      </c>
      <c r="F212" s="112"/>
      <c r="G212" s="92"/>
      <c r="H212" s="92"/>
      <c r="I212" s="139">
        <v>14.6</v>
      </c>
      <c r="J212" s="90">
        <f t="shared" si="138"/>
        <v>0</v>
      </c>
      <c r="K212" s="95">
        <f t="shared" si="71"/>
        <v>1350</v>
      </c>
      <c r="L212" s="96">
        <f t="shared" si="139"/>
        <v>0</v>
      </c>
      <c r="M212" s="95" t="str">
        <f t="shared" si="140"/>
        <v>Ej hyrbar</v>
      </c>
      <c r="N212" s="96">
        <f t="shared" si="141"/>
        <v>0</v>
      </c>
      <c r="O212" s="97"/>
      <c r="P212" s="98"/>
      <c r="Q212" s="99"/>
      <c r="R212" s="100">
        <v>1350</v>
      </c>
      <c r="S212" s="101">
        <f t="shared" si="142"/>
        <v>0</v>
      </c>
      <c r="T212" s="102">
        <v>2.7</v>
      </c>
      <c r="U212" s="101">
        <f t="shared" si="143"/>
        <v>0</v>
      </c>
      <c r="V212" s="101"/>
      <c r="W212" s="102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2.75" customHeight="1" x14ac:dyDescent="0.25">
      <c r="A213" s="16"/>
      <c r="B213" s="27" t="s">
        <v>663</v>
      </c>
      <c r="C213" s="89" t="s">
        <v>719</v>
      </c>
      <c r="D213" s="89"/>
      <c r="E213" s="114" t="s">
        <v>677</v>
      </c>
      <c r="F213" s="112"/>
      <c r="G213" s="92"/>
      <c r="H213" s="92"/>
      <c r="I213" s="139">
        <v>11.9</v>
      </c>
      <c r="J213" s="90">
        <f t="shared" si="138"/>
        <v>0</v>
      </c>
      <c r="K213" s="95">
        <f t="shared" si="71"/>
        <v>1197</v>
      </c>
      <c r="L213" s="96">
        <f t="shared" si="139"/>
        <v>0</v>
      </c>
      <c r="M213" s="95" t="str">
        <f t="shared" si="140"/>
        <v>Ej hyrbar</v>
      </c>
      <c r="N213" s="96">
        <f t="shared" si="141"/>
        <v>0</v>
      </c>
      <c r="O213" s="97"/>
      <c r="P213" s="98"/>
      <c r="Q213" s="99"/>
      <c r="R213" s="100">
        <v>1197</v>
      </c>
      <c r="S213" s="101">
        <f t="shared" si="142"/>
        <v>0</v>
      </c>
      <c r="T213" s="102">
        <v>2.39</v>
      </c>
      <c r="U213" s="101">
        <f t="shared" si="143"/>
        <v>0</v>
      </c>
      <c r="V213" s="101"/>
      <c r="W213" s="102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2.75" customHeight="1" x14ac:dyDescent="0.25">
      <c r="A214" s="16"/>
      <c r="B214" s="27" t="s">
        <v>664</v>
      </c>
      <c r="C214" s="89" t="s">
        <v>720</v>
      </c>
      <c r="D214" s="89"/>
      <c r="E214" s="114" t="s">
        <v>678</v>
      </c>
      <c r="F214" s="112"/>
      <c r="G214" s="92"/>
      <c r="H214" s="92"/>
      <c r="I214" s="139">
        <v>10.6</v>
      </c>
      <c r="J214" s="90">
        <f t="shared" si="138"/>
        <v>0</v>
      </c>
      <c r="K214" s="95">
        <f t="shared" si="71"/>
        <v>1098</v>
      </c>
      <c r="L214" s="96">
        <f t="shared" si="139"/>
        <v>0</v>
      </c>
      <c r="M214" s="95" t="str">
        <f t="shared" si="140"/>
        <v>Ej hyrbar</v>
      </c>
      <c r="N214" s="96">
        <f t="shared" si="141"/>
        <v>0</v>
      </c>
      <c r="O214" s="97"/>
      <c r="P214" s="98"/>
      <c r="Q214" s="99"/>
      <c r="R214" s="100">
        <v>1098</v>
      </c>
      <c r="S214" s="101">
        <f t="shared" si="142"/>
        <v>0</v>
      </c>
      <c r="T214" s="102">
        <v>2.2000000000000002</v>
      </c>
      <c r="U214" s="101">
        <f t="shared" si="143"/>
        <v>0</v>
      </c>
      <c r="V214" s="101"/>
      <c r="W214" s="102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2.75" customHeight="1" x14ac:dyDescent="0.25">
      <c r="A215" s="16"/>
      <c r="B215" s="27" t="s">
        <v>665</v>
      </c>
      <c r="C215" s="89" t="s">
        <v>671</v>
      </c>
      <c r="D215" s="89"/>
      <c r="E215" s="114" t="s">
        <v>679</v>
      </c>
      <c r="F215" s="112"/>
      <c r="G215" s="92"/>
      <c r="H215" s="92"/>
      <c r="I215" s="139">
        <v>8.8000000000000007</v>
      </c>
      <c r="J215" s="90">
        <f t="shared" si="138"/>
        <v>0</v>
      </c>
      <c r="K215" s="95">
        <f t="shared" si="71"/>
        <v>1032</v>
      </c>
      <c r="L215" s="96">
        <f t="shared" si="139"/>
        <v>0</v>
      </c>
      <c r="M215" s="95" t="str">
        <f t="shared" si="140"/>
        <v>Ej hyrbar</v>
      </c>
      <c r="N215" s="96">
        <f t="shared" si="141"/>
        <v>0</v>
      </c>
      <c r="O215" s="97"/>
      <c r="P215" s="98"/>
      <c r="Q215" s="99"/>
      <c r="R215" s="100">
        <v>1032</v>
      </c>
      <c r="S215" s="101">
        <f t="shared" si="142"/>
        <v>0</v>
      </c>
      <c r="T215" s="102">
        <v>2.06</v>
      </c>
      <c r="U215" s="101">
        <f t="shared" si="143"/>
        <v>0</v>
      </c>
      <c r="V215" s="101"/>
      <c r="W215" s="102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2.75" customHeight="1" x14ac:dyDescent="0.25">
      <c r="A216" s="16"/>
      <c r="B216" s="27" t="s">
        <v>666</v>
      </c>
      <c r="C216" s="89" t="s">
        <v>672</v>
      </c>
      <c r="D216" s="89"/>
      <c r="E216" s="114" t="s">
        <v>680</v>
      </c>
      <c r="F216" s="112"/>
      <c r="G216" s="92"/>
      <c r="H216" s="92"/>
      <c r="I216" s="139">
        <v>7.7</v>
      </c>
      <c r="J216" s="90">
        <f t="shared" si="138"/>
        <v>0</v>
      </c>
      <c r="K216" s="95">
        <f t="shared" si="71"/>
        <v>976</v>
      </c>
      <c r="L216" s="96">
        <f t="shared" si="139"/>
        <v>0</v>
      </c>
      <c r="M216" s="95" t="str">
        <f t="shared" si="140"/>
        <v>Ej hyrbar</v>
      </c>
      <c r="N216" s="96">
        <f t="shared" si="141"/>
        <v>0</v>
      </c>
      <c r="O216" s="97"/>
      <c r="P216" s="98"/>
      <c r="Q216" s="99"/>
      <c r="R216" s="100">
        <v>976</v>
      </c>
      <c r="S216" s="101">
        <f t="shared" si="142"/>
        <v>0</v>
      </c>
      <c r="T216" s="102">
        <v>1.95</v>
      </c>
      <c r="U216" s="101">
        <f t="shared" si="143"/>
        <v>0</v>
      </c>
      <c r="V216" s="101"/>
      <c r="W216" s="10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2.75" customHeight="1" x14ac:dyDescent="0.25">
      <c r="A217" s="16"/>
      <c r="B217" s="27" t="s">
        <v>667</v>
      </c>
      <c r="C217" s="89" t="s">
        <v>673</v>
      </c>
      <c r="D217" s="89"/>
      <c r="E217" s="114" t="s">
        <v>681</v>
      </c>
      <c r="F217" s="112"/>
      <c r="G217" s="92"/>
      <c r="H217" s="92"/>
      <c r="I217" s="139">
        <v>6.7</v>
      </c>
      <c r="J217" s="90">
        <f t="shared" si="138"/>
        <v>0</v>
      </c>
      <c r="K217" s="95">
        <f t="shared" si="71"/>
        <v>947</v>
      </c>
      <c r="L217" s="96">
        <f t="shared" si="139"/>
        <v>0</v>
      </c>
      <c r="M217" s="95" t="str">
        <f t="shared" si="140"/>
        <v>Ej hyrbar</v>
      </c>
      <c r="N217" s="96">
        <f t="shared" si="141"/>
        <v>0</v>
      </c>
      <c r="O217" s="97"/>
      <c r="P217" s="98"/>
      <c r="Q217" s="99"/>
      <c r="R217" s="100">
        <v>947</v>
      </c>
      <c r="S217" s="101">
        <f t="shared" si="142"/>
        <v>0</v>
      </c>
      <c r="T217" s="102">
        <v>1.89</v>
      </c>
      <c r="U217" s="101">
        <f t="shared" si="143"/>
        <v>0</v>
      </c>
      <c r="V217" s="101"/>
      <c r="W217" s="102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2.75" customHeight="1" x14ac:dyDescent="0.25">
      <c r="A218" s="16"/>
      <c r="B218" s="27" t="s">
        <v>668</v>
      </c>
      <c r="C218" s="89" t="s">
        <v>674</v>
      </c>
      <c r="D218" s="89"/>
      <c r="E218" s="114" t="s">
        <v>682</v>
      </c>
      <c r="F218" s="112"/>
      <c r="G218" s="92"/>
      <c r="H218" s="92"/>
      <c r="I218" s="139">
        <v>5.7</v>
      </c>
      <c r="J218" s="90">
        <f t="shared" si="138"/>
        <v>0</v>
      </c>
      <c r="K218" s="95">
        <f t="shared" si="71"/>
        <v>938</v>
      </c>
      <c r="L218" s="96">
        <f t="shared" si="139"/>
        <v>0</v>
      </c>
      <c r="M218" s="95" t="str">
        <f t="shared" si="140"/>
        <v>Ej hyrbar</v>
      </c>
      <c r="N218" s="96">
        <f t="shared" si="141"/>
        <v>0</v>
      </c>
      <c r="O218" s="97"/>
      <c r="P218" s="98"/>
      <c r="Q218" s="99"/>
      <c r="R218" s="100">
        <v>938</v>
      </c>
      <c r="S218" s="101">
        <f t="shared" si="142"/>
        <v>0</v>
      </c>
      <c r="T218" s="102">
        <v>1.88</v>
      </c>
      <c r="U218" s="101">
        <f t="shared" si="143"/>
        <v>0</v>
      </c>
      <c r="V218" s="101"/>
      <c r="W218" s="102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2.75" customHeight="1" x14ac:dyDescent="0.25">
      <c r="A219" s="16"/>
      <c r="B219" s="27" t="s">
        <v>669</v>
      </c>
      <c r="C219" s="89" t="s">
        <v>721</v>
      </c>
      <c r="D219" s="89"/>
      <c r="E219" s="114" t="s">
        <v>683</v>
      </c>
      <c r="F219" s="112"/>
      <c r="G219" s="92"/>
      <c r="H219" s="92"/>
      <c r="I219" s="139">
        <v>5.5</v>
      </c>
      <c r="J219" s="90">
        <f t="shared" si="138"/>
        <v>0</v>
      </c>
      <c r="K219" s="95">
        <f t="shared" si="71"/>
        <v>852</v>
      </c>
      <c r="L219" s="96">
        <f t="shared" si="139"/>
        <v>0</v>
      </c>
      <c r="M219" s="95" t="str">
        <f t="shared" si="140"/>
        <v>Ej hyrbar</v>
      </c>
      <c r="N219" s="96">
        <f t="shared" si="141"/>
        <v>0</v>
      </c>
      <c r="O219" s="97"/>
      <c r="P219" s="98"/>
      <c r="Q219" s="99"/>
      <c r="R219" s="100">
        <v>852</v>
      </c>
      <c r="S219" s="101">
        <f t="shared" si="142"/>
        <v>0</v>
      </c>
      <c r="T219" s="102">
        <v>1.7</v>
      </c>
      <c r="U219" s="101">
        <f t="shared" si="143"/>
        <v>0</v>
      </c>
      <c r="V219" s="101"/>
      <c r="W219" s="102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2.75" customHeight="1" x14ac:dyDescent="0.25">
      <c r="A220" s="16"/>
      <c r="B220" s="27" t="s">
        <v>670</v>
      </c>
      <c r="C220" s="89" t="s">
        <v>722</v>
      </c>
      <c r="D220" s="89"/>
      <c r="E220" s="114" t="s">
        <v>684</v>
      </c>
      <c r="F220" s="112"/>
      <c r="G220" s="92"/>
      <c r="H220" s="92"/>
      <c r="I220" s="139">
        <v>4.3</v>
      </c>
      <c r="J220" s="90">
        <f t="shared" si="138"/>
        <v>0</v>
      </c>
      <c r="K220" s="95">
        <f t="shared" si="71"/>
        <v>803</v>
      </c>
      <c r="L220" s="96">
        <f t="shared" si="139"/>
        <v>0</v>
      </c>
      <c r="M220" s="95" t="str">
        <f t="shared" si="140"/>
        <v>Ej hyrbar</v>
      </c>
      <c r="N220" s="96">
        <f t="shared" si="141"/>
        <v>0</v>
      </c>
      <c r="O220" s="97"/>
      <c r="P220" s="98"/>
      <c r="Q220" s="99"/>
      <c r="R220" s="100">
        <v>803</v>
      </c>
      <c r="S220" s="101">
        <f t="shared" si="142"/>
        <v>0</v>
      </c>
      <c r="T220" s="102">
        <v>1.61</v>
      </c>
      <c r="U220" s="101">
        <f t="shared" si="143"/>
        <v>0</v>
      </c>
      <c r="V220" s="101"/>
      <c r="W220" s="102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2.75" customHeight="1" x14ac:dyDescent="0.3">
      <c r="A221" s="16"/>
      <c r="B221" s="88"/>
      <c r="C221" s="23" t="s">
        <v>685</v>
      </c>
      <c r="D221" s="89"/>
      <c r="E221" s="90"/>
      <c r="F221" s="112"/>
      <c r="G221" s="92"/>
      <c r="H221" s="92"/>
      <c r="I221" s="94"/>
      <c r="J221" s="90"/>
      <c r="K221" s="95"/>
      <c r="L221" s="96"/>
      <c r="M221" s="95"/>
      <c r="N221" s="96"/>
      <c r="O221" s="97"/>
      <c r="P221" s="98"/>
      <c r="Q221" s="99"/>
      <c r="R221" s="100"/>
      <c r="S221" s="101"/>
      <c r="T221" s="102"/>
      <c r="U221" s="101"/>
      <c r="V221" s="101"/>
      <c r="W221" s="102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2.75" customHeight="1" x14ac:dyDescent="0.25">
      <c r="A222" s="16"/>
      <c r="B222" s="88" t="s">
        <v>906</v>
      </c>
      <c r="C222" s="89" t="s">
        <v>723</v>
      </c>
      <c r="D222" s="89"/>
      <c r="E222" s="114" t="s">
        <v>689</v>
      </c>
      <c r="F222" s="112"/>
      <c r="G222" s="92">
        <v>5</v>
      </c>
      <c r="H222" s="92"/>
      <c r="I222" s="139">
        <v>21.6</v>
      </c>
      <c r="J222" s="90">
        <f t="shared" ref="J222:J231" si="144">I222*G222</f>
        <v>108</v>
      </c>
      <c r="K222" s="95">
        <f t="shared" ref="K222:K305" si="145">IF($U$1=1,IF(P222=1,T222,$V$1),IF($S$1=1,R222,""))</f>
        <v>1753</v>
      </c>
      <c r="L222" s="96">
        <f t="shared" ref="L222:L231" si="146">IF($U$1=1,U222,IF($S$1=1,S222,""))</f>
        <v>8765</v>
      </c>
      <c r="M222" s="95" t="str">
        <f t="shared" ref="M222:M231" si="147">IF($U$1=2,IF(P222=1,T222,$V$1),"")</f>
        <v>Ej hyrbar</v>
      </c>
      <c r="N222" s="96">
        <f t="shared" ref="N222:N231" si="148">IF($U$1=2,U222,"")</f>
        <v>0</v>
      </c>
      <c r="O222" s="97"/>
      <c r="P222" s="98"/>
      <c r="Q222" s="99"/>
      <c r="R222" s="100">
        <v>1753</v>
      </c>
      <c r="S222" s="101">
        <f t="shared" ref="S222:S231" si="149">R222*(1-$D$1)*G222</f>
        <v>8765</v>
      </c>
      <c r="T222" s="102">
        <v>3.51</v>
      </c>
      <c r="U222" s="101">
        <f t="shared" ref="U222:U231" si="150">IF(P222=1,T222*(1-$J$1)*G222,0)</f>
        <v>0</v>
      </c>
      <c r="V222" s="101"/>
      <c r="W222" s="102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2.75" customHeight="1" x14ac:dyDescent="0.25">
      <c r="A223" s="16"/>
      <c r="B223" s="88" t="s">
        <v>907</v>
      </c>
      <c r="C223" s="89" t="s">
        <v>724</v>
      </c>
      <c r="D223" s="89"/>
      <c r="E223" s="114" t="s">
        <v>690</v>
      </c>
      <c r="F223" s="112"/>
      <c r="G223" s="92">
        <v>8</v>
      </c>
      <c r="H223" s="92"/>
      <c r="I223" s="139">
        <v>17.3</v>
      </c>
      <c r="J223" s="90">
        <f t="shared" si="144"/>
        <v>138.4</v>
      </c>
      <c r="K223" s="95">
        <f t="shared" si="145"/>
        <v>1505</v>
      </c>
      <c r="L223" s="96">
        <f t="shared" si="146"/>
        <v>12040</v>
      </c>
      <c r="M223" s="95" t="str">
        <f t="shared" si="147"/>
        <v>Ej hyrbar</v>
      </c>
      <c r="N223" s="96">
        <f t="shared" si="148"/>
        <v>0</v>
      </c>
      <c r="O223" s="97"/>
      <c r="P223" s="98"/>
      <c r="Q223" s="99"/>
      <c r="R223" s="100">
        <v>1505</v>
      </c>
      <c r="S223" s="101">
        <f t="shared" si="149"/>
        <v>12040</v>
      </c>
      <c r="T223" s="102">
        <v>3.01</v>
      </c>
      <c r="U223" s="101">
        <f t="shared" si="150"/>
        <v>0</v>
      </c>
      <c r="V223" s="101"/>
      <c r="W223" s="102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2.75" customHeight="1" x14ac:dyDescent="0.25">
      <c r="A224" s="16"/>
      <c r="B224" s="88" t="s">
        <v>908</v>
      </c>
      <c r="C224" s="89" t="s">
        <v>725</v>
      </c>
      <c r="D224" s="89"/>
      <c r="E224" s="114" t="s">
        <v>691</v>
      </c>
      <c r="F224" s="112"/>
      <c r="G224" s="92">
        <v>59</v>
      </c>
      <c r="H224" s="92"/>
      <c r="I224" s="139">
        <v>14.2</v>
      </c>
      <c r="J224" s="90">
        <f t="shared" si="144"/>
        <v>837.8</v>
      </c>
      <c r="K224" s="95">
        <f t="shared" si="145"/>
        <v>1327</v>
      </c>
      <c r="L224" s="96">
        <f t="shared" si="146"/>
        <v>78293</v>
      </c>
      <c r="M224" s="95" t="str">
        <f t="shared" si="147"/>
        <v>Ej hyrbar</v>
      </c>
      <c r="N224" s="96">
        <f t="shared" si="148"/>
        <v>0</v>
      </c>
      <c r="O224" s="97"/>
      <c r="P224" s="98"/>
      <c r="Q224" s="99"/>
      <c r="R224" s="100">
        <v>1327</v>
      </c>
      <c r="S224" s="101">
        <f t="shared" si="149"/>
        <v>78293</v>
      </c>
      <c r="T224" s="102">
        <v>2.65</v>
      </c>
      <c r="U224" s="101">
        <f t="shared" si="150"/>
        <v>0</v>
      </c>
      <c r="V224" s="101"/>
      <c r="W224" s="102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2.75" customHeight="1" x14ac:dyDescent="0.25">
      <c r="A225" s="16"/>
      <c r="B225" s="88" t="s">
        <v>909</v>
      </c>
      <c r="C225" s="89" t="s">
        <v>726</v>
      </c>
      <c r="D225" s="89"/>
      <c r="E225" s="114" t="s">
        <v>692</v>
      </c>
      <c r="F225" s="112"/>
      <c r="G225" s="92">
        <v>7</v>
      </c>
      <c r="H225" s="92"/>
      <c r="I225" s="139">
        <v>12.7</v>
      </c>
      <c r="J225" s="90">
        <f t="shared" si="144"/>
        <v>88.899999999999991</v>
      </c>
      <c r="K225" s="95">
        <f t="shared" si="145"/>
        <v>1200</v>
      </c>
      <c r="L225" s="96">
        <f t="shared" si="146"/>
        <v>8400</v>
      </c>
      <c r="M225" s="95" t="str">
        <f t="shared" si="147"/>
        <v>Ej hyrbar</v>
      </c>
      <c r="N225" s="96">
        <f t="shared" si="148"/>
        <v>0</v>
      </c>
      <c r="O225" s="97"/>
      <c r="P225" s="98"/>
      <c r="Q225" s="99"/>
      <c r="R225" s="100">
        <v>1200</v>
      </c>
      <c r="S225" s="101">
        <f t="shared" si="149"/>
        <v>8400</v>
      </c>
      <c r="T225" s="102">
        <v>2.4</v>
      </c>
      <c r="U225" s="101">
        <f t="shared" si="150"/>
        <v>0</v>
      </c>
      <c r="V225" s="101"/>
      <c r="W225" s="102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2.75" customHeight="1" x14ac:dyDescent="0.25">
      <c r="A226" s="16"/>
      <c r="B226" s="88" t="s">
        <v>910</v>
      </c>
      <c r="C226" s="89" t="s">
        <v>686</v>
      </c>
      <c r="D226" s="89"/>
      <c r="E226" s="114" t="s">
        <v>693</v>
      </c>
      <c r="F226" s="112"/>
      <c r="G226" s="92">
        <v>2</v>
      </c>
      <c r="H226" s="92"/>
      <c r="I226" s="139">
        <v>10.5</v>
      </c>
      <c r="J226" s="90">
        <f t="shared" si="144"/>
        <v>21</v>
      </c>
      <c r="K226" s="95">
        <f t="shared" si="145"/>
        <v>1123</v>
      </c>
      <c r="L226" s="96">
        <f t="shared" si="146"/>
        <v>2246</v>
      </c>
      <c r="M226" s="95" t="str">
        <f t="shared" si="147"/>
        <v>Ej hyrbar</v>
      </c>
      <c r="N226" s="96">
        <f t="shared" si="148"/>
        <v>0</v>
      </c>
      <c r="O226" s="97"/>
      <c r="P226" s="98">
        <v>5</v>
      </c>
      <c r="Q226" s="99"/>
      <c r="R226" s="100">
        <v>1123</v>
      </c>
      <c r="S226" s="101">
        <f t="shared" si="149"/>
        <v>2246</v>
      </c>
      <c r="T226" s="102">
        <v>2.25</v>
      </c>
      <c r="U226" s="101">
        <f t="shared" si="150"/>
        <v>0</v>
      </c>
      <c r="V226" s="101"/>
      <c r="W226" s="102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2.75" customHeight="1" x14ac:dyDescent="0.25">
      <c r="A227" s="16"/>
      <c r="B227" s="88" t="s">
        <v>911</v>
      </c>
      <c r="C227" s="89" t="s">
        <v>687</v>
      </c>
      <c r="D227" s="89"/>
      <c r="E227" s="114" t="s">
        <v>694</v>
      </c>
      <c r="F227" s="112"/>
      <c r="G227" s="92">
        <v>5</v>
      </c>
      <c r="H227" s="92"/>
      <c r="I227" s="139">
        <v>9.5</v>
      </c>
      <c r="J227" s="90">
        <f t="shared" si="144"/>
        <v>47.5</v>
      </c>
      <c r="K227" s="95">
        <f t="shared" si="145"/>
        <v>1051</v>
      </c>
      <c r="L227" s="96">
        <f t="shared" si="146"/>
        <v>5255</v>
      </c>
      <c r="M227" s="95" t="str">
        <f t="shared" si="147"/>
        <v>Ej hyrbar</v>
      </c>
      <c r="N227" s="96">
        <f t="shared" si="148"/>
        <v>0</v>
      </c>
      <c r="O227" s="97"/>
      <c r="P227" s="98"/>
      <c r="Q227" s="99"/>
      <c r="R227" s="100">
        <v>1051</v>
      </c>
      <c r="S227" s="101">
        <f t="shared" si="149"/>
        <v>5255</v>
      </c>
      <c r="T227" s="102">
        <v>2.1</v>
      </c>
      <c r="U227" s="101">
        <f t="shared" si="150"/>
        <v>0</v>
      </c>
      <c r="V227" s="101"/>
      <c r="W227" s="102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2.75" customHeight="1" x14ac:dyDescent="0.25">
      <c r="A228" s="16"/>
      <c r="B228" s="88" t="s">
        <v>912</v>
      </c>
      <c r="C228" s="89" t="s">
        <v>688</v>
      </c>
      <c r="D228" s="89"/>
      <c r="E228" s="114" t="s">
        <v>695</v>
      </c>
      <c r="F228" s="112"/>
      <c r="G228" s="92">
        <v>8</v>
      </c>
      <c r="H228" s="92"/>
      <c r="I228" s="139">
        <v>8</v>
      </c>
      <c r="J228" s="90">
        <f t="shared" si="144"/>
        <v>64</v>
      </c>
      <c r="K228" s="95">
        <f t="shared" si="145"/>
        <v>1016</v>
      </c>
      <c r="L228" s="96">
        <f t="shared" si="146"/>
        <v>8128</v>
      </c>
      <c r="M228" s="95" t="str">
        <f t="shared" si="147"/>
        <v>Ej hyrbar</v>
      </c>
      <c r="N228" s="96">
        <f t="shared" si="148"/>
        <v>0</v>
      </c>
      <c r="O228" s="97"/>
      <c r="P228" s="98"/>
      <c r="Q228" s="99"/>
      <c r="R228" s="100">
        <v>1016</v>
      </c>
      <c r="S228" s="101">
        <f t="shared" si="149"/>
        <v>8128</v>
      </c>
      <c r="T228" s="102">
        <v>2.0299999999999998</v>
      </c>
      <c r="U228" s="101">
        <f t="shared" si="150"/>
        <v>0</v>
      </c>
      <c r="V228" s="101"/>
      <c r="W228" s="102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2.75" customHeight="1" x14ac:dyDescent="0.25">
      <c r="A229" s="16"/>
      <c r="B229" s="88" t="s">
        <v>913</v>
      </c>
      <c r="C229" s="89" t="s">
        <v>727</v>
      </c>
      <c r="D229" s="89"/>
      <c r="E229" s="114" t="s">
        <v>696</v>
      </c>
      <c r="F229" s="112"/>
      <c r="G229" s="92">
        <v>2</v>
      </c>
      <c r="H229" s="92"/>
      <c r="I229" s="139">
        <v>6.7</v>
      </c>
      <c r="J229" s="90">
        <f t="shared" si="144"/>
        <v>13.4</v>
      </c>
      <c r="K229" s="95">
        <f t="shared" si="145"/>
        <v>994</v>
      </c>
      <c r="L229" s="96">
        <f t="shared" si="146"/>
        <v>1988</v>
      </c>
      <c r="M229" s="95" t="str">
        <f t="shared" si="147"/>
        <v>Ej hyrbar</v>
      </c>
      <c r="N229" s="96">
        <f t="shared" si="148"/>
        <v>0</v>
      </c>
      <c r="O229" s="97"/>
      <c r="P229" s="98"/>
      <c r="Q229" s="99"/>
      <c r="R229" s="100">
        <v>994</v>
      </c>
      <c r="S229" s="101">
        <f t="shared" si="149"/>
        <v>1988</v>
      </c>
      <c r="T229" s="102">
        <v>1.99</v>
      </c>
      <c r="U229" s="101">
        <f t="shared" si="150"/>
        <v>0</v>
      </c>
      <c r="V229" s="101"/>
      <c r="W229" s="102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2.75" customHeight="1" x14ac:dyDescent="0.25">
      <c r="A230" s="16"/>
      <c r="B230" s="88" t="s">
        <v>914</v>
      </c>
      <c r="C230" s="89" t="s">
        <v>728</v>
      </c>
      <c r="D230" s="89"/>
      <c r="E230" s="114" t="s">
        <v>697</v>
      </c>
      <c r="F230" s="112"/>
      <c r="G230" s="92">
        <v>2</v>
      </c>
      <c r="H230" s="92"/>
      <c r="I230" s="139">
        <v>5.2</v>
      </c>
      <c r="J230" s="90">
        <f t="shared" si="144"/>
        <v>10.4</v>
      </c>
      <c r="K230" s="95">
        <f t="shared" si="145"/>
        <v>891</v>
      </c>
      <c r="L230" s="96">
        <f t="shared" si="146"/>
        <v>1782</v>
      </c>
      <c r="M230" s="95" t="str">
        <f t="shared" si="147"/>
        <v>Ej hyrbar</v>
      </c>
      <c r="N230" s="96">
        <f t="shared" si="148"/>
        <v>0</v>
      </c>
      <c r="O230" s="97"/>
      <c r="P230" s="98"/>
      <c r="Q230" s="99"/>
      <c r="R230" s="100">
        <v>891</v>
      </c>
      <c r="S230" s="101">
        <f t="shared" si="149"/>
        <v>1782</v>
      </c>
      <c r="T230" s="102">
        <v>1.78</v>
      </c>
      <c r="U230" s="101">
        <f t="shared" si="150"/>
        <v>0</v>
      </c>
      <c r="V230" s="101"/>
      <c r="W230" s="102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2.75" customHeight="1" x14ac:dyDescent="0.25">
      <c r="A231" s="16"/>
      <c r="B231" s="88" t="s">
        <v>915</v>
      </c>
      <c r="C231" s="89" t="s">
        <v>729</v>
      </c>
      <c r="D231" s="89"/>
      <c r="E231" s="114" t="s">
        <v>698</v>
      </c>
      <c r="F231" s="112"/>
      <c r="G231" s="92">
        <v>1</v>
      </c>
      <c r="H231" s="92"/>
      <c r="I231" s="139">
        <v>4.0999999999999996</v>
      </c>
      <c r="J231" s="90">
        <f t="shared" si="144"/>
        <v>4.0999999999999996</v>
      </c>
      <c r="K231" s="95">
        <f t="shared" si="145"/>
        <v>830</v>
      </c>
      <c r="L231" s="96">
        <f t="shared" si="146"/>
        <v>830</v>
      </c>
      <c r="M231" s="95" t="str">
        <f t="shared" si="147"/>
        <v>Ej hyrbar</v>
      </c>
      <c r="N231" s="96">
        <f t="shared" si="148"/>
        <v>0</v>
      </c>
      <c r="O231" s="97"/>
      <c r="P231" s="98"/>
      <c r="Q231" s="99"/>
      <c r="R231" s="100">
        <v>830</v>
      </c>
      <c r="S231" s="101">
        <f t="shared" si="149"/>
        <v>830</v>
      </c>
      <c r="T231" s="102">
        <v>1.66</v>
      </c>
      <c r="U231" s="101">
        <f t="shared" si="150"/>
        <v>0</v>
      </c>
      <c r="V231" s="101"/>
      <c r="W231" s="10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2.75" customHeight="1" x14ac:dyDescent="0.3">
      <c r="A232" s="16"/>
      <c r="B232" s="88"/>
      <c r="C232" s="23" t="s">
        <v>699</v>
      </c>
      <c r="D232" s="89"/>
      <c r="E232" s="90"/>
      <c r="F232" s="112"/>
      <c r="G232" s="92"/>
      <c r="H232" s="92"/>
      <c r="I232" s="94"/>
      <c r="J232" s="90"/>
      <c r="K232" s="95"/>
      <c r="L232" s="96"/>
      <c r="M232" s="95"/>
      <c r="N232" s="96"/>
      <c r="O232" s="97"/>
      <c r="P232" s="98"/>
      <c r="Q232" s="99"/>
      <c r="R232" s="100"/>
      <c r="S232" s="101"/>
      <c r="T232" s="102"/>
      <c r="U232" s="101"/>
      <c r="V232" s="101"/>
      <c r="W232" s="102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2.75" customHeight="1" x14ac:dyDescent="0.25">
      <c r="A233" s="16"/>
      <c r="B233" s="88" t="s">
        <v>916</v>
      </c>
      <c r="C233" s="89" t="s">
        <v>700</v>
      </c>
      <c r="D233" s="89"/>
      <c r="E233" s="114" t="s">
        <v>917</v>
      </c>
      <c r="F233" s="112"/>
      <c r="G233" s="92">
        <v>4</v>
      </c>
      <c r="H233" s="92"/>
      <c r="I233" s="139">
        <v>24.7</v>
      </c>
      <c r="J233" s="90">
        <f t="shared" ref="J233:J242" si="151">I233*G233</f>
        <v>98.8</v>
      </c>
      <c r="K233" s="95">
        <f t="shared" si="145"/>
        <v>1990</v>
      </c>
      <c r="L233" s="96">
        <f t="shared" ref="L233:L242" si="152">IF($U$1=1,U233,IF($S$1=1,S233,""))</f>
        <v>7960</v>
      </c>
      <c r="M233" s="95" t="str">
        <f t="shared" ref="M233:M242" si="153">IF($U$1=2,IF(P233=1,T233,$V$1),"")</f>
        <v>Ej hyrbar</v>
      </c>
      <c r="N233" s="96">
        <f t="shared" ref="N233:N242" si="154">IF($U$1=2,U233,"")</f>
        <v>0</v>
      </c>
      <c r="O233" s="97"/>
      <c r="P233" s="98"/>
      <c r="Q233" s="99"/>
      <c r="R233" s="100">
        <v>1990</v>
      </c>
      <c r="S233" s="101">
        <f t="shared" ref="S233:S242" si="155">R233*(1-$D$1)*G233</f>
        <v>7960</v>
      </c>
      <c r="T233" s="102">
        <v>3.98</v>
      </c>
      <c r="U233" s="101">
        <f t="shared" ref="U233:U242" si="156">IF(P233=1,T233*(1-$J$1)*G233,0)</f>
        <v>0</v>
      </c>
      <c r="V233" s="101"/>
      <c r="W233" s="102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t="12.75" customHeight="1" x14ac:dyDescent="0.25">
      <c r="A234" s="16"/>
      <c r="B234" s="88" t="s">
        <v>918</v>
      </c>
      <c r="C234" s="89" t="s">
        <v>701</v>
      </c>
      <c r="D234" s="89"/>
      <c r="E234" s="114" t="s">
        <v>919</v>
      </c>
      <c r="F234" s="112"/>
      <c r="G234" s="92">
        <v>520</v>
      </c>
      <c r="H234" s="92"/>
      <c r="I234" s="139">
        <v>20.5</v>
      </c>
      <c r="J234" s="90">
        <f t="shared" si="151"/>
        <v>10660</v>
      </c>
      <c r="K234" s="95">
        <f t="shared" si="145"/>
        <v>1696</v>
      </c>
      <c r="L234" s="96">
        <f t="shared" si="152"/>
        <v>881920</v>
      </c>
      <c r="M234" s="95" t="str">
        <f t="shared" si="153"/>
        <v>Ej hyrbar</v>
      </c>
      <c r="N234" s="96">
        <f t="shared" si="154"/>
        <v>0</v>
      </c>
      <c r="O234" s="97"/>
      <c r="P234" s="98"/>
      <c r="Q234" s="99"/>
      <c r="R234" s="100">
        <v>1696</v>
      </c>
      <c r="S234" s="101">
        <f t="shared" si="155"/>
        <v>881920</v>
      </c>
      <c r="T234" s="102">
        <v>3.3</v>
      </c>
      <c r="U234" s="101">
        <f t="shared" si="156"/>
        <v>0</v>
      </c>
      <c r="V234" s="101"/>
      <c r="W234" s="102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t="12.75" customHeight="1" x14ac:dyDescent="0.25">
      <c r="A235" s="16"/>
      <c r="B235" s="88" t="s">
        <v>920</v>
      </c>
      <c r="C235" s="89" t="s">
        <v>702</v>
      </c>
      <c r="D235" s="89"/>
      <c r="E235" s="114" t="s">
        <v>921</v>
      </c>
      <c r="F235" s="112"/>
      <c r="G235" s="92">
        <v>909</v>
      </c>
      <c r="H235" s="92"/>
      <c r="I235" s="139">
        <v>16.5</v>
      </c>
      <c r="J235" s="90">
        <f t="shared" si="151"/>
        <v>14998.5</v>
      </c>
      <c r="K235" s="95">
        <f t="shared" si="145"/>
        <v>1447</v>
      </c>
      <c r="L235" s="96">
        <f t="shared" si="152"/>
        <v>1315323</v>
      </c>
      <c r="M235" s="95" t="str">
        <f t="shared" si="153"/>
        <v>Ej hyrbar</v>
      </c>
      <c r="N235" s="96">
        <f t="shared" si="154"/>
        <v>0</v>
      </c>
      <c r="O235" s="97"/>
      <c r="P235" s="98"/>
      <c r="Q235" s="99"/>
      <c r="R235" s="100">
        <v>1447</v>
      </c>
      <c r="S235" s="101">
        <f t="shared" si="155"/>
        <v>1315323</v>
      </c>
      <c r="T235" s="102">
        <v>2.89</v>
      </c>
      <c r="U235" s="101">
        <f t="shared" si="156"/>
        <v>0</v>
      </c>
      <c r="V235" s="101"/>
      <c r="W235" s="102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12.75" customHeight="1" x14ac:dyDescent="0.25">
      <c r="A236" s="16"/>
      <c r="B236" s="88" t="s">
        <v>922</v>
      </c>
      <c r="C236" s="89" t="s">
        <v>703</v>
      </c>
      <c r="D236" s="89"/>
      <c r="E236" s="114" t="s">
        <v>923</v>
      </c>
      <c r="F236" s="112"/>
      <c r="G236" s="92">
        <v>42</v>
      </c>
      <c r="H236" s="92"/>
      <c r="I236" s="139">
        <v>14.3</v>
      </c>
      <c r="J236" s="90">
        <f t="shared" si="151"/>
        <v>600.6</v>
      </c>
      <c r="K236" s="95">
        <f t="shared" si="145"/>
        <v>1293</v>
      </c>
      <c r="L236" s="96">
        <f t="shared" si="152"/>
        <v>54306</v>
      </c>
      <c r="M236" s="95" t="str">
        <f t="shared" si="153"/>
        <v>Ej hyrbar</v>
      </c>
      <c r="N236" s="96">
        <f t="shared" si="154"/>
        <v>0</v>
      </c>
      <c r="O236" s="97"/>
      <c r="P236" s="98"/>
      <c r="Q236" s="99"/>
      <c r="R236" s="100">
        <v>1293</v>
      </c>
      <c r="S236" s="101">
        <f t="shared" si="155"/>
        <v>54306</v>
      </c>
      <c r="T236" s="102">
        <v>2.59</v>
      </c>
      <c r="U236" s="101">
        <f t="shared" si="156"/>
        <v>0</v>
      </c>
      <c r="V236" s="101"/>
      <c r="W236" s="102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12.75" customHeight="1" x14ac:dyDescent="0.25">
      <c r="A237" s="16"/>
      <c r="B237" s="88" t="s">
        <v>924</v>
      </c>
      <c r="C237" s="89" t="s">
        <v>704</v>
      </c>
      <c r="D237" s="89"/>
      <c r="E237" s="114" t="s">
        <v>925</v>
      </c>
      <c r="F237" s="112"/>
      <c r="G237" s="92">
        <v>89</v>
      </c>
      <c r="H237" s="92"/>
      <c r="I237" s="139">
        <v>11</v>
      </c>
      <c r="J237" s="90">
        <f t="shared" si="151"/>
        <v>979</v>
      </c>
      <c r="K237" s="95">
        <f t="shared" si="145"/>
        <v>1203</v>
      </c>
      <c r="L237" s="96">
        <f t="shared" si="152"/>
        <v>107067</v>
      </c>
      <c r="M237" s="95" t="str">
        <f t="shared" si="153"/>
        <v>Ej hyrbar</v>
      </c>
      <c r="N237" s="96">
        <f t="shared" si="154"/>
        <v>0</v>
      </c>
      <c r="O237" s="97"/>
      <c r="P237" s="98"/>
      <c r="Q237" s="99"/>
      <c r="R237" s="100">
        <v>1203</v>
      </c>
      <c r="S237" s="101">
        <f t="shared" si="155"/>
        <v>107067</v>
      </c>
      <c r="T237" s="102">
        <v>2.41</v>
      </c>
      <c r="U237" s="101">
        <f t="shared" si="156"/>
        <v>0</v>
      </c>
      <c r="V237" s="101"/>
      <c r="W237" s="102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12.75" customHeight="1" x14ac:dyDescent="0.25">
      <c r="A238" s="16"/>
      <c r="B238" s="88" t="s">
        <v>926</v>
      </c>
      <c r="C238" s="89" t="s">
        <v>705</v>
      </c>
      <c r="D238" s="89"/>
      <c r="E238" s="114" t="s">
        <v>927</v>
      </c>
      <c r="F238" s="112"/>
      <c r="G238" s="92">
        <v>17</v>
      </c>
      <c r="H238" s="92"/>
      <c r="I238" s="139">
        <v>10.4</v>
      </c>
      <c r="J238" s="90">
        <f t="shared" si="151"/>
        <v>176.8</v>
      </c>
      <c r="K238" s="95">
        <f t="shared" si="145"/>
        <v>1120</v>
      </c>
      <c r="L238" s="96">
        <f t="shared" si="152"/>
        <v>19040</v>
      </c>
      <c r="M238" s="95" t="str">
        <f t="shared" si="153"/>
        <v>Ej hyrbar</v>
      </c>
      <c r="N238" s="96">
        <f t="shared" si="154"/>
        <v>0</v>
      </c>
      <c r="O238" s="97"/>
      <c r="P238" s="98"/>
      <c r="Q238" s="99"/>
      <c r="R238" s="100">
        <v>1120</v>
      </c>
      <c r="S238" s="101">
        <f t="shared" si="155"/>
        <v>19040</v>
      </c>
      <c r="T238" s="102">
        <v>2.2400000000000002</v>
      </c>
      <c r="U238" s="101">
        <f t="shared" si="156"/>
        <v>0</v>
      </c>
      <c r="V238" s="101"/>
      <c r="W238" s="102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12.75" customHeight="1" x14ac:dyDescent="0.25">
      <c r="A239" s="16"/>
      <c r="B239" s="88" t="s">
        <v>928</v>
      </c>
      <c r="C239" s="89" t="s">
        <v>706</v>
      </c>
      <c r="D239" s="89"/>
      <c r="E239" s="114" t="s">
        <v>929</v>
      </c>
      <c r="F239" s="112"/>
      <c r="G239" s="92">
        <v>76</v>
      </c>
      <c r="H239" s="92"/>
      <c r="I239" s="139">
        <v>9</v>
      </c>
      <c r="J239" s="90">
        <f t="shared" si="151"/>
        <v>684</v>
      </c>
      <c r="K239" s="95">
        <f t="shared" si="145"/>
        <v>1073</v>
      </c>
      <c r="L239" s="96">
        <f t="shared" si="152"/>
        <v>81548</v>
      </c>
      <c r="M239" s="95" t="str">
        <f t="shared" si="153"/>
        <v>Ej hyrbar</v>
      </c>
      <c r="N239" s="96">
        <f t="shared" si="154"/>
        <v>0</v>
      </c>
      <c r="O239" s="97"/>
      <c r="P239" s="98"/>
      <c r="Q239" s="99"/>
      <c r="R239" s="100">
        <v>1073</v>
      </c>
      <c r="S239" s="101">
        <f t="shared" si="155"/>
        <v>81548</v>
      </c>
      <c r="T239" s="102">
        <v>2.15</v>
      </c>
      <c r="U239" s="101">
        <f t="shared" si="156"/>
        <v>0</v>
      </c>
      <c r="V239" s="101"/>
      <c r="W239" s="102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12.75" customHeight="1" x14ac:dyDescent="0.25">
      <c r="A240" s="16"/>
      <c r="B240" s="88" t="s">
        <v>930</v>
      </c>
      <c r="C240" s="89" t="s">
        <v>707</v>
      </c>
      <c r="D240" s="89"/>
      <c r="E240" s="114" t="s">
        <v>931</v>
      </c>
      <c r="F240" s="112"/>
      <c r="G240" s="92">
        <v>18</v>
      </c>
      <c r="H240" s="92"/>
      <c r="I240" s="139">
        <v>7.2</v>
      </c>
      <c r="J240" s="90">
        <f t="shared" si="151"/>
        <v>129.6</v>
      </c>
      <c r="K240" s="95">
        <v>1038</v>
      </c>
      <c r="L240" s="96">
        <f t="shared" si="152"/>
        <v>18684</v>
      </c>
      <c r="M240" s="95" t="str">
        <f t="shared" si="153"/>
        <v>Ej hyrbar</v>
      </c>
      <c r="N240" s="96">
        <f t="shared" si="154"/>
        <v>0</v>
      </c>
      <c r="O240" s="97"/>
      <c r="P240" s="98"/>
      <c r="Q240" s="99"/>
      <c r="R240" s="100">
        <v>1038</v>
      </c>
      <c r="S240" s="101">
        <f t="shared" si="155"/>
        <v>18684</v>
      </c>
      <c r="T240" s="102">
        <v>2.08</v>
      </c>
      <c r="U240" s="101">
        <f t="shared" si="156"/>
        <v>0</v>
      </c>
      <c r="V240" s="101"/>
      <c r="W240" s="102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12.75" customHeight="1" x14ac:dyDescent="0.25">
      <c r="A241" s="16"/>
      <c r="B241" s="88" t="s">
        <v>932</v>
      </c>
      <c r="C241" s="89" t="s">
        <v>708</v>
      </c>
      <c r="D241" s="89"/>
      <c r="E241" s="114" t="s">
        <v>933</v>
      </c>
      <c r="F241" s="112"/>
      <c r="G241" s="92">
        <v>43</v>
      </c>
      <c r="H241" s="92"/>
      <c r="I241" s="139">
        <v>5.5</v>
      </c>
      <c r="J241" s="90">
        <f t="shared" si="151"/>
        <v>236.5</v>
      </c>
      <c r="K241" s="95">
        <f t="shared" si="145"/>
        <v>920</v>
      </c>
      <c r="L241" s="96">
        <f t="shared" si="152"/>
        <v>39560</v>
      </c>
      <c r="M241" s="95" t="str">
        <f t="shared" si="153"/>
        <v>Ej hyrbar</v>
      </c>
      <c r="N241" s="96">
        <f t="shared" si="154"/>
        <v>0</v>
      </c>
      <c r="O241" s="97"/>
      <c r="P241" s="98"/>
      <c r="Q241" s="99"/>
      <c r="R241" s="100">
        <v>920</v>
      </c>
      <c r="S241" s="101">
        <f t="shared" si="155"/>
        <v>39560</v>
      </c>
      <c r="T241" s="102">
        <v>1.84</v>
      </c>
      <c r="U241" s="101">
        <f t="shared" si="156"/>
        <v>0</v>
      </c>
      <c r="V241" s="101"/>
      <c r="W241" s="102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12.75" customHeight="1" x14ac:dyDescent="0.25">
      <c r="A242" s="16"/>
      <c r="B242" s="88" t="s">
        <v>934</v>
      </c>
      <c r="C242" s="89" t="s">
        <v>709</v>
      </c>
      <c r="D242" s="89"/>
      <c r="E242" s="114" t="s">
        <v>935</v>
      </c>
      <c r="F242" s="112"/>
      <c r="G242" s="92"/>
      <c r="H242" s="92"/>
      <c r="I242" s="139">
        <v>4.3</v>
      </c>
      <c r="J242" s="90">
        <f t="shared" si="151"/>
        <v>0</v>
      </c>
      <c r="K242" s="95">
        <f t="shared" si="145"/>
        <v>845</v>
      </c>
      <c r="L242" s="96">
        <f t="shared" si="152"/>
        <v>0</v>
      </c>
      <c r="M242" s="95" t="str">
        <f t="shared" si="153"/>
        <v>Ej hyrbar</v>
      </c>
      <c r="N242" s="96">
        <f t="shared" si="154"/>
        <v>0</v>
      </c>
      <c r="O242" s="97"/>
      <c r="P242" s="98"/>
      <c r="Q242" s="99"/>
      <c r="R242" s="100">
        <v>845</v>
      </c>
      <c r="S242" s="101">
        <f t="shared" si="155"/>
        <v>0</v>
      </c>
      <c r="T242" s="102">
        <v>1.69</v>
      </c>
      <c r="U242" s="101">
        <f t="shared" si="156"/>
        <v>0</v>
      </c>
      <c r="V242" s="101"/>
      <c r="W242" s="102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12.75" customHeight="1" x14ac:dyDescent="0.3">
      <c r="A243" s="16"/>
      <c r="B243" s="88" t="s">
        <v>177</v>
      </c>
      <c r="C243" s="23" t="s">
        <v>547</v>
      </c>
      <c r="D243" s="23"/>
      <c r="E243" s="90" t="s">
        <v>177</v>
      </c>
      <c r="F243" s="102"/>
      <c r="G243" s="112"/>
      <c r="H243" s="112"/>
      <c r="I243" s="94"/>
      <c r="J243" s="90"/>
      <c r="K243" s="95"/>
      <c r="L243" s="90"/>
      <c r="M243" s="90"/>
      <c r="N243" s="90"/>
      <c r="O243" s="113"/>
      <c r="P243" s="99"/>
      <c r="Q243" s="99"/>
      <c r="R243" s="100"/>
      <c r="S243" s="101"/>
      <c r="T243" s="102"/>
      <c r="U243" s="102"/>
      <c r="V243" s="102"/>
      <c r="W243" s="10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12.75" customHeight="1" x14ac:dyDescent="0.25">
      <c r="A244" s="16"/>
      <c r="B244" s="88" t="s">
        <v>246</v>
      </c>
      <c r="C244" s="89" t="s">
        <v>34</v>
      </c>
      <c r="D244" s="89"/>
      <c r="E244" s="90" t="s">
        <v>247</v>
      </c>
      <c r="F244" s="91"/>
      <c r="G244" s="92">
        <v>2</v>
      </c>
      <c r="H244" s="93"/>
      <c r="I244" s="94">
        <v>8.5</v>
      </c>
      <c r="J244" s="90">
        <f>I244*G244</f>
        <v>17</v>
      </c>
      <c r="K244" s="95">
        <f t="shared" si="145"/>
        <v>865</v>
      </c>
      <c r="L244" s="96">
        <f>IF($U$1=1,U244,IF($S$1=1,S244,""))</f>
        <v>1730</v>
      </c>
      <c r="M244" s="95" t="str">
        <f>IF($U$1=2,IF(P244=1,T244,$V$1),"")</f>
        <v>Ej hyrbar</v>
      </c>
      <c r="N244" s="96">
        <f>IF($U$1=2,U244,"")</f>
        <v>0</v>
      </c>
      <c r="O244" s="97"/>
      <c r="P244" s="98"/>
      <c r="Q244" s="99"/>
      <c r="R244" s="100">
        <v>865</v>
      </c>
      <c r="S244" s="101">
        <f>R244*(1-$D$1)*G244</f>
        <v>1730</v>
      </c>
      <c r="T244" s="102">
        <v>2.06</v>
      </c>
      <c r="U244" s="101">
        <f>IF(P244=1,T244*(1-$J$1)*G244,0)</f>
        <v>0</v>
      </c>
      <c r="V244" s="101"/>
      <c r="W244" s="102">
        <f>R244*X244/30</f>
        <v>2.5949999999999998</v>
      </c>
      <c r="X244" s="7">
        <v>0.09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12.75" customHeight="1" x14ac:dyDescent="0.25">
      <c r="A245" s="16"/>
      <c r="B245" s="88" t="s">
        <v>248</v>
      </c>
      <c r="C245" s="89" t="s">
        <v>35</v>
      </c>
      <c r="D245" s="89"/>
      <c r="E245" s="90" t="s">
        <v>249</v>
      </c>
      <c r="F245" s="91"/>
      <c r="G245" s="92"/>
      <c r="H245" s="93"/>
      <c r="I245" s="94">
        <v>6</v>
      </c>
      <c r="J245" s="90">
        <f>I245*G245</f>
        <v>0</v>
      </c>
      <c r="K245" s="95">
        <f t="shared" si="145"/>
        <v>771</v>
      </c>
      <c r="L245" s="96">
        <f>IF($U$1=1,U245,IF($S$1=1,S245,""))</f>
        <v>0</v>
      </c>
      <c r="M245" s="95" t="str">
        <f>IF($U$1=2,IF(P245=1,T245,$V$1),"")</f>
        <v>Ej hyrbar</v>
      </c>
      <c r="N245" s="96">
        <f>IF($U$1=2,U245,"")</f>
        <v>0</v>
      </c>
      <c r="O245" s="97"/>
      <c r="P245" s="98"/>
      <c r="Q245" s="99"/>
      <c r="R245" s="100">
        <v>771</v>
      </c>
      <c r="S245" s="101">
        <f>R245*(1-$D$1)*G245</f>
        <v>0</v>
      </c>
      <c r="T245" s="102">
        <v>1.84</v>
      </c>
      <c r="U245" s="101">
        <f>IF(P245=1,T245*(1-$J$1)*G245,0)</f>
        <v>0</v>
      </c>
      <c r="V245" s="101"/>
      <c r="W245" s="102">
        <f>R245*X245/30</f>
        <v>2.3130000000000002</v>
      </c>
      <c r="X245" s="7">
        <v>0.09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12.75" customHeight="1" x14ac:dyDescent="0.25">
      <c r="A246" s="16"/>
      <c r="B246" s="88" t="s">
        <v>250</v>
      </c>
      <c r="C246" s="89" t="s">
        <v>33</v>
      </c>
      <c r="D246" s="89"/>
      <c r="E246" s="90" t="s">
        <v>251</v>
      </c>
      <c r="F246" s="91"/>
      <c r="G246" s="92">
        <v>4</v>
      </c>
      <c r="H246" s="93"/>
      <c r="I246" s="94">
        <v>4</v>
      </c>
      <c r="J246" s="90">
        <f>I246*G246</f>
        <v>16</v>
      </c>
      <c r="K246" s="95">
        <f t="shared" si="145"/>
        <v>695</v>
      </c>
      <c r="L246" s="96">
        <f>IF($U$1=1,U246,IF($S$1=1,S246,""))</f>
        <v>2780</v>
      </c>
      <c r="M246" s="95" t="str">
        <f>IF($U$1=2,IF(P246=1,T246,$V$1),"")</f>
        <v>Ej hyrbar</v>
      </c>
      <c r="N246" s="96">
        <f>IF($U$1=2,U246,"")</f>
        <v>0</v>
      </c>
      <c r="O246" s="97"/>
      <c r="P246" s="98"/>
      <c r="Q246" s="99"/>
      <c r="R246" s="100">
        <v>695</v>
      </c>
      <c r="S246" s="101">
        <f>R246*(1-$D$1)*G246</f>
        <v>2780</v>
      </c>
      <c r="T246" s="102">
        <v>1.37</v>
      </c>
      <c r="U246" s="101">
        <f>IF(P246=1,T246*(1-$J$1)*G246,0)</f>
        <v>0</v>
      </c>
      <c r="V246" s="101"/>
      <c r="W246" s="102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12.75" customHeight="1" x14ac:dyDescent="0.3">
      <c r="A247" s="16"/>
      <c r="B247" s="88" t="s">
        <v>177</v>
      </c>
      <c r="C247" s="23" t="s">
        <v>545</v>
      </c>
      <c r="D247" s="23"/>
      <c r="E247" s="90" t="s">
        <v>177</v>
      </c>
      <c r="F247" s="102"/>
      <c r="G247" s="112"/>
      <c r="H247" s="112"/>
      <c r="I247" s="94"/>
      <c r="J247" s="90"/>
      <c r="K247" s="95"/>
      <c r="L247" s="90"/>
      <c r="M247" s="90"/>
      <c r="N247" s="90"/>
      <c r="O247" s="113"/>
      <c r="P247" s="99"/>
      <c r="Q247" s="99"/>
      <c r="R247" s="100"/>
      <c r="S247" s="101"/>
      <c r="T247" s="102"/>
      <c r="U247" s="102"/>
      <c r="V247" s="102"/>
      <c r="W247" s="102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12.75" customHeight="1" x14ac:dyDescent="0.25">
      <c r="A248" s="16"/>
      <c r="B248" s="88" t="s">
        <v>252</v>
      </c>
      <c r="C248" s="89" t="s">
        <v>36</v>
      </c>
      <c r="D248" s="89"/>
      <c r="E248" s="90" t="s">
        <v>253</v>
      </c>
      <c r="F248" s="91"/>
      <c r="G248" s="92"/>
      <c r="H248" s="93"/>
      <c r="I248" s="94">
        <v>0.2</v>
      </c>
      <c r="J248" s="90">
        <f>I248*G248</f>
        <v>0</v>
      </c>
      <c r="K248" s="95">
        <f t="shared" si="145"/>
        <v>57</v>
      </c>
      <c r="L248" s="96">
        <f>IF($U$1=1,U248,IF($S$1=1,S248,""))</f>
        <v>0</v>
      </c>
      <c r="M248" s="95" t="str">
        <f>IF($U$1=2,IF(P248=1,T248,$V$1),"")</f>
        <v>Ej hyrbar</v>
      </c>
      <c r="N248" s="96">
        <f>IF($U$1=2,U248,"")</f>
        <v>0</v>
      </c>
      <c r="O248" s="97"/>
      <c r="P248" s="98"/>
      <c r="Q248" s="99"/>
      <c r="R248" s="100">
        <v>57</v>
      </c>
      <c r="S248" s="101">
        <f>R248*(1-$D$1)*G248</f>
        <v>0</v>
      </c>
      <c r="T248" s="102">
        <v>0.13</v>
      </c>
      <c r="U248" s="101">
        <f>IF(P248=1,T248*(1-$J$1)*G248,0)</f>
        <v>0</v>
      </c>
      <c r="V248" s="101"/>
      <c r="W248" s="102">
        <f>R248*X248/30</f>
        <v>0.17099999999999999</v>
      </c>
      <c r="X248" s="7">
        <v>0.09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12.75" customHeight="1" x14ac:dyDescent="0.25">
      <c r="A249" s="16"/>
      <c r="B249" s="88" t="s">
        <v>254</v>
      </c>
      <c r="C249" s="89" t="s">
        <v>37</v>
      </c>
      <c r="D249" s="89"/>
      <c r="E249" s="90" t="s">
        <v>255</v>
      </c>
      <c r="F249" s="91"/>
      <c r="G249" s="92"/>
      <c r="H249" s="93"/>
      <c r="I249" s="94">
        <v>0.2</v>
      </c>
      <c r="J249" s="90">
        <f>I249*G249</f>
        <v>0</v>
      </c>
      <c r="K249" s="95">
        <f t="shared" si="145"/>
        <v>56</v>
      </c>
      <c r="L249" s="96">
        <f>IF($U$1=1,U249,IF($S$1=1,S249,""))</f>
        <v>0</v>
      </c>
      <c r="M249" s="95" t="str">
        <f>IF($U$1=2,IF(P249=1,T249,$V$1),"")</f>
        <v>Ej hyrbar</v>
      </c>
      <c r="N249" s="96">
        <f>IF($U$1=2,U249,"")</f>
        <v>0</v>
      </c>
      <c r="O249" s="97"/>
      <c r="P249" s="98"/>
      <c r="Q249" s="99"/>
      <c r="R249" s="100">
        <v>56</v>
      </c>
      <c r="S249" s="101">
        <f>R249*(1-$D$1)*G249</f>
        <v>0</v>
      </c>
      <c r="T249" s="102">
        <v>0.13</v>
      </c>
      <c r="U249" s="101">
        <f>IF(P249=1,T249*(1-$J$1)*G249,0)</f>
        <v>0</v>
      </c>
      <c r="V249" s="101"/>
      <c r="W249" s="102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12.75" customHeight="1" x14ac:dyDescent="0.25">
      <c r="A250" s="16"/>
      <c r="B250" s="88" t="s">
        <v>936</v>
      </c>
      <c r="C250" s="89" t="s">
        <v>1300</v>
      </c>
      <c r="D250" s="89"/>
      <c r="E250" s="114" t="s">
        <v>937</v>
      </c>
      <c r="F250" s="112"/>
      <c r="G250" s="92"/>
      <c r="H250" s="93"/>
      <c r="I250" s="94">
        <v>0.2</v>
      </c>
      <c r="J250" s="90">
        <f>I250*G250</f>
        <v>0</v>
      </c>
      <c r="K250" s="95">
        <f>IF($U$1=1,IF(P250=1,T250,$V$1),IF($S$1=1,R250,""))</f>
        <v>69</v>
      </c>
      <c r="L250" s="96">
        <f>IF($U$1=1,U250,IF($S$1=1,S250,""))</f>
        <v>0</v>
      </c>
      <c r="M250" s="95" t="str">
        <f>IF($U$1=2,IF(P250=1,T250,$V$1),"")</f>
        <v>Ej hyrbar</v>
      </c>
      <c r="N250" s="96">
        <f>IF($U$1=2,U250,"")</f>
        <v>0</v>
      </c>
      <c r="O250" s="97"/>
      <c r="P250" s="98"/>
      <c r="Q250" s="99"/>
      <c r="R250" s="100">
        <v>69</v>
      </c>
      <c r="S250" s="101">
        <f>R250*(1-$D$1)*G250</f>
        <v>0</v>
      </c>
      <c r="T250" s="102" t="s">
        <v>621</v>
      </c>
      <c r="U250" s="101">
        <f>IF(P250=1,T250*(1-$J$1)*G250,0)</f>
        <v>0</v>
      </c>
      <c r="V250" s="101"/>
      <c r="W250" s="102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12.75" customHeight="1" x14ac:dyDescent="0.3">
      <c r="A251" s="16"/>
      <c r="B251" s="88" t="s">
        <v>177</v>
      </c>
      <c r="C251" s="23" t="s">
        <v>546</v>
      </c>
      <c r="D251" s="23"/>
      <c r="E251" s="90" t="s">
        <v>177</v>
      </c>
      <c r="F251" s="102"/>
      <c r="G251" s="112"/>
      <c r="H251" s="112"/>
      <c r="I251" s="94"/>
      <c r="J251" s="90"/>
      <c r="K251" s="95"/>
      <c r="L251" s="90"/>
      <c r="M251" s="90"/>
      <c r="N251" s="90"/>
      <c r="O251" s="113"/>
      <c r="P251" s="99"/>
      <c r="Q251" s="99"/>
      <c r="R251" s="100"/>
      <c r="S251" s="101"/>
      <c r="T251" s="102"/>
      <c r="U251" s="102"/>
      <c r="V251" s="102"/>
      <c r="W251" s="102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12.75" customHeight="1" x14ac:dyDescent="0.25">
      <c r="A252" s="16"/>
      <c r="B252" s="88" t="s">
        <v>256</v>
      </c>
      <c r="C252" s="89" t="s">
        <v>38</v>
      </c>
      <c r="D252" s="89"/>
      <c r="E252" s="90" t="s">
        <v>257</v>
      </c>
      <c r="F252" s="91"/>
      <c r="G252" s="92"/>
      <c r="H252" s="93"/>
      <c r="I252" s="94">
        <v>8.4</v>
      </c>
      <c r="J252" s="90">
        <f t="shared" ref="J252:J261" si="157">I252*G252</f>
        <v>0</v>
      </c>
      <c r="K252" s="95">
        <f t="shared" si="145"/>
        <v>328</v>
      </c>
      <c r="L252" s="96">
        <f t="shared" ref="L252:L261" si="158">IF($U$1=1,U252,IF($S$1=1,S252,""))</f>
        <v>0</v>
      </c>
      <c r="M252" s="95" t="str">
        <f t="shared" ref="M252:M261" si="159">IF($U$1=2,IF(P252=1,T252,$V$1),"")</f>
        <v>Ej hyrbar</v>
      </c>
      <c r="N252" s="96">
        <f t="shared" ref="N252:N261" si="160">IF($U$1=2,U252,"")</f>
        <v>0</v>
      </c>
      <c r="O252" s="97"/>
      <c r="P252" s="98"/>
      <c r="Q252" s="99"/>
      <c r="R252" s="100">
        <v>328</v>
      </c>
      <c r="S252" s="101">
        <f t="shared" ref="S252:S261" si="161">R252*(1-$D$1)*G252</f>
        <v>0</v>
      </c>
      <c r="T252" s="102">
        <v>0.69</v>
      </c>
      <c r="U252" s="101">
        <f t="shared" ref="U252:U261" si="162">IF(P252=1,T252*(1-$J$1)*G252,0)</f>
        <v>0</v>
      </c>
      <c r="V252" s="101"/>
      <c r="W252" s="102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t="12.75" customHeight="1" x14ac:dyDescent="0.25">
      <c r="A253" s="16"/>
      <c r="B253" s="88" t="s">
        <v>258</v>
      </c>
      <c r="C253" s="89" t="s">
        <v>39</v>
      </c>
      <c r="D253" s="89"/>
      <c r="E253" s="90" t="s">
        <v>259</v>
      </c>
      <c r="F253" s="91"/>
      <c r="G253" s="92"/>
      <c r="H253" s="93"/>
      <c r="I253" s="94">
        <v>7.4</v>
      </c>
      <c r="J253" s="90">
        <f t="shared" si="157"/>
        <v>0</v>
      </c>
      <c r="K253" s="95">
        <f t="shared" si="145"/>
        <v>305</v>
      </c>
      <c r="L253" s="96">
        <f t="shared" si="158"/>
        <v>0</v>
      </c>
      <c r="M253" s="95" t="str">
        <f t="shared" si="159"/>
        <v>Ej hyrbar</v>
      </c>
      <c r="N253" s="96">
        <f t="shared" si="160"/>
        <v>0</v>
      </c>
      <c r="O253" s="97"/>
      <c r="P253" s="98"/>
      <c r="Q253" s="99"/>
      <c r="R253" s="100">
        <v>305</v>
      </c>
      <c r="S253" s="101">
        <f t="shared" si="161"/>
        <v>0</v>
      </c>
      <c r="T253" s="102">
        <v>0.63500000000000001</v>
      </c>
      <c r="U253" s="101">
        <f t="shared" si="162"/>
        <v>0</v>
      </c>
      <c r="V253" s="101"/>
      <c r="W253" s="102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t="12.75" customHeight="1" x14ac:dyDescent="0.25">
      <c r="A254" s="16"/>
      <c r="B254" s="88" t="s">
        <v>260</v>
      </c>
      <c r="C254" s="89" t="s">
        <v>40</v>
      </c>
      <c r="D254" s="89"/>
      <c r="E254" s="90" t="s">
        <v>261</v>
      </c>
      <c r="F254" s="91"/>
      <c r="G254" s="92"/>
      <c r="H254" s="93"/>
      <c r="I254" s="94">
        <v>6.3</v>
      </c>
      <c r="J254" s="90">
        <f t="shared" si="157"/>
        <v>0</v>
      </c>
      <c r="K254" s="95">
        <f t="shared" si="145"/>
        <v>270</v>
      </c>
      <c r="L254" s="96">
        <f t="shared" si="158"/>
        <v>0</v>
      </c>
      <c r="M254" s="95" t="str">
        <f t="shared" si="159"/>
        <v>Ej hyrbar</v>
      </c>
      <c r="N254" s="96">
        <f t="shared" si="160"/>
        <v>0</v>
      </c>
      <c r="O254" s="97"/>
      <c r="P254" s="98"/>
      <c r="Q254" s="99"/>
      <c r="R254" s="100">
        <v>270</v>
      </c>
      <c r="S254" s="101">
        <f t="shared" si="161"/>
        <v>0</v>
      </c>
      <c r="T254" s="102">
        <v>0.58499999999999996</v>
      </c>
      <c r="U254" s="101">
        <f t="shared" si="162"/>
        <v>0</v>
      </c>
      <c r="V254" s="101"/>
      <c r="W254" s="102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t="12.75" customHeight="1" x14ac:dyDescent="0.25">
      <c r="A255" s="16"/>
      <c r="B255" s="88" t="s">
        <v>262</v>
      </c>
      <c r="C255" s="89" t="s">
        <v>41</v>
      </c>
      <c r="D255" s="89"/>
      <c r="E255" s="90" t="s">
        <v>263</v>
      </c>
      <c r="F255" s="91"/>
      <c r="G255" s="92"/>
      <c r="H255" s="93"/>
      <c r="I255" s="94">
        <v>5.3</v>
      </c>
      <c r="J255" s="90">
        <f t="shared" si="157"/>
        <v>0</v>
      </c>
      <c r="K255" s="95">
        <f t="shared" si="145"/>
        <v>255</v>
      </c>
      <c r="L255" s="96">
        <f t="shared" si="158"/>
        <v>0</v>
      </c>
      <c r="M255" s="95" t="str">
        <f t="shared" si="159"/>
        <v>Ej hyrbar</v>
      </c>
      <c r="N255" s="96">
        <f t="shared" si="160"/>
        <v>0</v>
      </c>
      <c r="O255" s="97"/>
      <c r="P255" s="98"/>
      <c r="Q255" s="99"/>
      <c r="R255" s="100">
        <v>255</v>
      </c>
      <c r="S255" s="101">
        <f t="shared" si="161"/>
        <v>0</v>
      </c>
      <c r="T255" s="102">
        <v>0.55000000000000004</v>
      </c>
      <c r="U255" s="101">
        <f t="shared" si="162"/>
        <v>0</v>
      </c>
      <c r="V255" s="101"/>
      <c r="W255" s="102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t="12.75" customHeight="1" x14ac:dyDescent="0.25">
      <c r="A256" s="16"/>
      <c r="B256" s="88" t="s">
        <v>264</v>
      </c>
      <c r="C256" s="89" t="s">
        <v>42</v>
      </c>
      <c r="D256" s="89"/>
      <c r="E256" s="90" t="s">
        <v>265</v>
      </c>
      <c r="F256" s="91"/>
      <c r="G256" s="92"/>
      <c r="H256" s="93"/>
      <c r="I256" s="94">
        <v>4.8</v>
      </c>
      <c r="J256" s="90">
        <f t="shared" si="157"/>
        <v>0</v>
      </c>
      <c r="K256" s="95">
        <f t="shared" si="145"/>
        <v>241</v>
      </c>
      <c r="L256" s="96">
        <f t="shared" si="158"/>
        <v>0</v>
      </c>
      <c r="M256" s="95" t="str">
        <f t="shared" si="159"/>
        <v>Ej hyrbar</v>
      </c>
      <c r="N256" s="96">
        <f t="shared" si="160"/>
        <v>0</v>
      </c>
      <c r="O256" s="97"/>
      <c r="P256" s="98"/>
      <c r="Q256" s="99"/>
      <c r="R256" s="100">
        <v>241</v>
      </c>
      <c r="S256" s="101">
        <f t="shared" si="161"/>
        <v>0</v>
      </c>
      <c r="T256" s="102">
        <v>0.52249999999999996</v>
      </c>
      <c r="U256" s="101">
        <f t="shared" si="162"/>
        <v>0</v>
      </c>
      <c r="V256" s="101"/>
      <c r="W256" s="102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ht="12.75" customHeight="1" x14ac:dyDescent="0.25">
      <c r="A257" s="16"/>
      <c r="B257" s="88" t="s">
        <v>266</v>
      </c>
      <c r="C257" s="89" t="s">
        <v>43</v>
      </c>
      <c r="D257" s="89"/>
      <c r="E257" s="90" t="s">
        <v>267</v>
      </c>
      <c r="F257" s="91"/>
      <c r="G257" s="92"/>
      <c r="H257" s="93"/>
      <c r="I257" s="94">
        <v>4.3</v>
      </c>
      <c r="J257" s="90">
        <f t="shared" si="157"/>
        <v>0</v>
      </c>
      <c r="K257" s="95">
        <f t="shared" si="145"/>
        <v>225</v>
      </c>
      <c r="L257" s="96">
        <f t="shared" si="158"/>
        <v>0</v>
      </c>
      <c r="M257" s="95" t="str">
        <f t="shared" si="159"/>
        <v>Ej hyrbar</v>
      </c>
      <c r="N257" s="96">
        <f t="shared" si="160"/>
        <v>0</v>
      </c>
      <c r="O257" s="97"/>
      <c r="P257" s="98"/>
      <c r="Q257" s="99"/>
      <c r="R257" s="100">
        <v>225</v>
      </c>
      <c r="S257" s="101">
        <f t="shared" si="161"/>
        <v>0</v>
      </c>
      <c r="T257" s="102">
        <v>0.4975</v>
      </c>
      <c r="U257" s="101">
        <f t="shared" si="162"/>
        <v>0</v>
      </c>
      <c r="V257" s="101"/>
      <c r="W257" s="102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ht="12.75" customHeight="1" x14ac:dyDescent="0.25">
      <c r="A258" s="16"/>
      <c r="B258" s="88" t="s">
        <v>268</v>
      </c>
      <c r="C258" s="89" t="s">
        <v>44</v>
      </c>
      <c r="D258" s="89"/>
      <c r="E258" s="90" t="s">
        <v>269</v>
      </c>
      <c r="F258" s="91"/>
      <c r="G258" s="92"/>
      <c r="H258" s="93"/>
      <c r="I258" s="94">
        <v>3.7</v>
      </c>
      <c r="J258" s="90">
        <f t="shared" si="157"/>
        <v>0</v>
      </c>
      <c r="K258" s="95">
        <f t="shared" si="145"/>
        <v>213</v>
      </c>
      <c r="L258" s="96">
        <f t="shared" si="158"/>
        <v>0</v>
      </c>
      <c r="M258" s="95" t="str">
        <f t="shared" si="159"/>
        <v>Ej hyrbar</v>
      </c>
      <c r="N258" s="96">
        <f t="shared" si="160"/>
        <v>0</v>
      </c>
      <c r="O258" s="97"/>
      <c r="P258" s="98"/>
      <c r="Q258" s="99"/>
      <c r="R258" s="100">
        <v>213</v>
      </c>
      <c r="S258" s="101">
        <f t="shared" si="161"/>
        <v>0</v>
      </c>
      <c r="T258" s="102">
        <v>0.47</v>
      </c>
      <c r="U258" s="101">
        <f t="shared" si="162"/>
        <v>0</v>
      </c>
      <c r="V258" s="101"/>
      <c r="W258" s="102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ht="12.75" customHeight="1" x14ac:dyDescent="0.25">
      <c r="A259" s="16"/>
      <c r="B259" s="88" t="s">
        <v>270</v>
      </c>
      <c r="C259" s="89" t="s">
        <v>45</v>
      </c>
      <c r="D259" s="89"/>
      <c r="E259" s="90" t="s">
        <v>271</v>
      </c>
      <c r="F259" s="91"/>
      <c r="G259" s="92"/>
      <c r="H259" s="93"/>
      <c r="I259" s="94">
        <v>3.2</v>
      </c>
      <c r="J259" s="90">
        <f t="shared" si="157"/>
        <v>0</v>
      </c>
      <c r="K259" s="95">
        <f t="shared" si="145"/>
        <v>198</v>
      </c>
      <c r="L259" s="96">
        <f t="shared" si="158"/>
        <v>0</v>
      </c>
      <c r="M259" s="95" t="str">
        <f t="shared" si="159"/>
        <v>Ej hyrbar</v>
      </c>
      <c r="N259" s="96">
        <f t="shared" si="160"/>
        <v>0</v>
      </c>
      <c r="O259" s="97"/>
      <c r="P259" s="98"/>
      <c r="Q259" s="99"/>
      <c r="R259" s="100">
        <v>198</v>
      </c>
      <c r="S259" s="101">
        <f t="shared" si="161"/>
        <v>0</v>
      </c>
      <c r="T259" s="102">
        <v>0.44</v>
      </c>
      <c r="U259" s="101">
        <f t="shared" si="162"/>
        <v>0</v>
      </c>
      <c r="V259" s="101"/>
      <c r="W259" s="102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ht="12.75" customHeight="1" x14ac:dyDescent="0.25">
      <c r="A260" s="16"/>
      <c r="B260" s="88" t="s">
        <v>272</v>
      </c>
      <c r="C260" s="89" t="s">
        <v>46</v>
      </c>
      <c r="D260" s="89"/>
      <c r="E260" s="90" t="s">
        <v>273</v>
      </c>
      <c r="F260" s="91"/>
      <c r="G260" s="92"/>
      <c r="H260" s="93"/>
      <c r="I260" s="94">
        <v>2.6</v>
      </c>
      <c r="J260" s="90">
        <f t="shared" si="157"/>
        <v>0</v>
      </c>
      <c r="K260" s="95">
        <f t="shared" si="145"/>
        <v>187</v>
      </c>
      <c r="L260" s="96">
        <f t="shared" si="158"/>
        <v>0</v>
      </c>
      <c r="M260" s="95" t="str">
        <f t="shared" si="159"/>
        <v>Ej hyrbar</v>
      </c>
      <c r="N260" s="96">
        <f t="shared" si="160"/>
        <v>0</v>
      </c>
      <c r="O260" s="97"/>
      <c r="P260" s="98"/>
      <c r="Q260" s="99"/>
      <c r="R260" s="100">
        <v>187</v>
      </c>
      <c r="S260" s="101">
        <f t="shared" si="161"/>
        <v>0</v>
      </c>
      <c r="T260" s="102">
        <v>0.41499999999999998</v>
      </c>
      <c r="U260" s="101">
        <f t="shared" si="162"/>
        <v>0</v>
      </c>
      <c r="V260" s="101"/>
      <c r="W260" s="102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ht="12.75" customHeight="1" x14ac:dyDescent="0.25">
      <c r="A261" s="16"/>
      <c r="B261" s="88" t="s">
        <v>274</v>
      </c>
      <c r="C261" s="89" t="s">
        <v>47</v>
      </c>
      <c r="D261" s="89"/>
      <c r="E261" s="90" t="s">
        <v>275</v>
      </c>
      <c r="F261" s="91"/>
      <c r="G261" s="92"/>
      <c r="H261" s="93"/>
      <c r="I261" s="94">
        <v>2.1</v>
      </c>
      <c r="J261" s="90">
        <f t="shared" si="157"/>
        <v>0</v>
      </c>
      <c r="K261" s="95">
        <f t="shared" si="145"/>
        <v>182</v>
      </c>
      <c r="L261" s="96">
        <f t="shared" si="158"/>
        <v>0</v>
      </c>
      <c r="M261" s="95" t="str">
        <f t="shared" si="159"/>
        <v>Ej hyrbar</v>
      </c>
      <c r="N261" s="96">
        <f t="shared" si="160"/>
        <v>0</v>
      </c>
      <c r="O261" s="97"/>
      <c r="P261" s="98"/>
      <c r="Q261" s="99"/>
      <c r="R261" s="100">
        <v>182</v>
      </c>
      <c r="S261" s="101">
        <f t="shared" si="161"/>
        <v>0</v>
      </c>
      <c r="T261" s="102">
        <v>0.40250000000000002</v>
      </c>
      <c r="U261" s="101">
        <f t="shared" si="162"/>
        <v>0</v>
      </c>
      <c r="V261" s="101"/>
      <c r="W261" s="102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ht="12.75" customHeight="1" x14ac:dyDescent="0.3">
      <c r="A262" s="16"/>
      <c r="B262" s="88" t="s">
        <v>177</v>
      </c>
      <c r="C262" s="23" t="s">
        <v>548</v>
      </c>
      <c r="D262" s="23"/>
      <c r="E262" s="90" t="s">
        <v>177</v>
      </c>
      <c r="F262" s="102"/>
      <c r="G262" s="112"/>
      <c r="H262" s="112"/>
      <c r="I262" s="94"/>
      <c r="J262" s="90"/>
      <c r="K262" s="95"/>
      <c r="L262" s="90"/>
      <c r="M262" s="90"/>
      <c r="N262" s="90"/>
      <c r="O262" s="113"/>
      <c r="P262" s="99"/>
      <c r="Q262" s="99"/>
      <c r="R262" s="100"/>
      <c r="S262" s="101"/>
      <c r="T262" s="102"/>
      <c r="U262" s="102"/>
      <c r="V262" s="102"/>
      <c r="W262" s="102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ht="12.75" customHeight="1" x14ac:dyDescent="0.25">
      <c r="A263" s="16"/>
      <c r="B263" s="88" t="s">
        <v>938</v>
      </c>
      <c r="C263" s="89" t="s">
        <v>1301</v>
      </c>
      <c r="D263" s="89"/>
      <c r="E263" s="90" t="s">
        <v>739</v>
      </c>
      <c r="F263" s="91"/>
      <c r="G263" s="92">
        <v>4</v>
      </c>
      <c r="H263" s="93"/>
      <c r="I263" s="94">
        <v>25.6</v>
      </c>
      <c r="J263" s="90">
        <f t="shared" ref="J263:J268" si="163">I263*G263</f>
        <v>102.4</v>
      </c>
      <c r="K263" s="95">
        <f t="shared" si="145"/>
        <v>2648</v>
      </c>
      <c r="L263" s="96">
        <f t="shared" ref="L263:L268" si="164">IF($U$1=1,U263,IF($S$1=1,S263,""))</f>
        <v>10592</v>
      </c>
      <c r="M263" s="95" t="str">
        <f t="shared" ref="M263:M268" si="165">IF($U$1=2,IF(P263=1,T263,$V$1),"")</f>
        <v>Ej hyrbar</v>
      </c>
      <c r="N263" s="96">
        <f t="shared" ref="N263:N268" si="166">IF($U$1=2,U263,"")</f>
        <v>0</v>
      </c>
      <c r="O263" s="97"/>
      <c r="P263" s="136"/>
      <c r="Q263" s="99"/>
      <c r="R263" s="100">
        <v>2648</v>
      </c>
      <c r="S263" s="101">
        <f t="shared" ref="S263:S268" si="167">R263*(1-$D$1)*G263</f>
        <v>10592</v>
      </c>
      <c r="T263" s="102">
        <v>5.3</v>
      </c>
      <c r="U263" s="101">
        <f t="shared" ref="U263:U268" si="168">IF(P263=1,T263*(1-$J$1)*G263,0)</f>
        <v>0</v>
      </c>
      <c r="V263" s="101"/>
      <c r="W263" s="102">
        <f>R263*X263/30</f>
        <v>7.944</v>
      </c>
      <c r="X263" s="7">
        <v>0.09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ht="12.75" customHeight="1" x14ac:dyDescent="0.25">
      <c r="A264" s="16"/>
      <c r="B264" s="88" t="s">
        <v>939</v>
      </c>
      <c r="C264" s="89" t="s">
        <v>1302</v>
      </c>
      <c r="D264" s="89"/>
      <c r="E264" s="90" t="s">
        <v>740</v>
      </c>
      <c r="F264" s="91"/>
      <c r="G264" s="92">
        <v>18</v>
      </c>
      <c r="H264" s="93"/>
      <c r="I264" s="94">
        <v>21.5</v>
      </c>
      <c r="J264" s="90">
        <f t="shared" si="163"/>
        <v>387</v>
      </c>
      <c r="K264" s="95">
        <f>IF($U$1=1,IF(P264=1,T264,$V$1),IF($S$1=1,R264,""))</f>
        <v>2519</v>
      </c>
      <c r="L264" s="96">
        <f t="shared" si="164"/>
        <v>45342</v>
      </c>
      <c r="M264" s="95" t="str">
        <f t="shared" si="165"/>
        <v>Ej hyrbar</v>
      </c>
      <c r="N264" s="96">
        <f t="shared" si="166"/>
        <v>0</v>
      </c>
      <c r="O264" s="97"/>
      <c r="P264" s="136"/>
      <c r="Q264" s="99"/>
      <c r="R264" s="100">
        <v>2519</v>
      </c>
      <c r="S264" s="101">
        <f t="shared" si="167"/>
        <v>45342</v>
      </c>
      <c r="T264" s="102">
        <v>5.04</v>
      </c>
      <c r="U264" s="101">
        <f t="shared" si="168"/>
        <v>0</v>
      </c>
      <c r="V264" s="101"/>
      <c r="W264" s="102"/>
      <c r="X264" s="7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ht="12.75" customHeight="1" x14ac:dyDescent="0.25">
      <c r="A265" s="16"/>
      <c r="B265" s="88" t="s">
        <v>940</v>
      </c>
      <c r="C265" s="89" t="s">
        <v>1303</v>
      </c>
      <c r="D265" s="89"/>
      <c r="E265" s="90" t="s">
        <v>941</v>
      </c>
      <c r="F265" s="91"/>
      <c r="G265" s="92"/>
      <c r="H265" s="93"/>
      <c r="I265" s="94">
        <v>17.3</v>
      </c>
      <c r="J265" s="90">
        <f t="shared" si="163"/>
        <v>0</v>
      </c>
      <c r="K265" s="95">
        <f t="shared" si="145"/>
        <v>2496</v>
      </c>
      <c r="L265" s="96">
        <f t="shared" si="164"/>
        <v>0</v>
      </c>
      <c r="M265" s="95" t="str">
        <f t="shared" si="165"/>
        <v>Ej hyrbar</v>
      </c>
      <c r="N265" s="96">
        <f t="shared" si="166"/>
        <v>0</v>
      </c>
      <c r="O265" s="97"/>
      <c r="P265" s="136"/>
      <c r="Q265" s="99"/>
      <c r="R265" s="100">
        <v>2496</v>
      </c>
      <c r="S265" s="101">
        <f t="shared" si="167"/>
        <v>0</v>
      </c>
      <c r="T265" s="102">
        <v>0</v>
      </c>
      <c r="U265" s="101">
        <f t="shared" si="168"/>
        <v>0</v>
      </c>
      <c r="V265" s="101"/>
      <c r="W265" s="102">
        <f>R265*X265/30</f>
        <v>7.4879999999999995</v>
      </c>
      <c r="X265" s="7">
        <v>0.09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ht="12.75" customHeight="1" x14ac:dyDescent="0.25">
      <c r="A266" s="16"/>
      <c r="B266" s="88" t="s">
        <v>942</v>
      </c>
      <c r="C266" s="89" t="s">
        <v>1304</v>
      </c>
      <c r="D266" s="89"/>
      <c r="E266" s="90" t="s">
        <v>741</v>
      </c>
      <c r="F266" s="91"/>
      <c r="G266" s="92">
        <v>36</v>
      </c>
      <c r="H266" s="93"/>
      <c r="I266" s="94">
        <v>15.2</v>
      </c>
      <c r="J266" s="90">
        <f t="shared" si="163"/>
        <v>547.19999999999993</v>
      </c>
      <c r="K266" s="95">
        <f t="shared" si="145"/>
        <v>2150</v>
      </c>
      <c r="L266" s="96">
        <f t="shared" si="164"/>
        <v>77400</v>
      </c>
      <c r="M266" s="95" t="str">
        <f t="shared" si="165"/>
        <v>Ej hyrbar</v>
      </c>
      <c r="N266" s="96">
        <f t="shared" si="166"/>
        <v>0</v>
      </c>
      <c r="O266" s="97"/>
      <c r="P266" s="136"/>
      <c r="Q266" s="99"/>
      <c r="R266" s="100">
        <v>2150</v>
      </c>
      <c r="S266" s="101">
        <f t="shared" si="167"/>
        <v>77400</v>
      </c>
      <c r="T266" s="102">
        <v>4.3</v>
      </c>
      <c r="U266" s="101">
        <f t="shared" si="168"/>
        <v>0</v>
      </c>
      <c r="V266" s="101"/>
      <c r="W266" s="102">
        <f>R266*X266/30</f>
        <v>6.45</v>
      </c>
      <c r="X266" s="7">
        <v>0.09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ht="12.75" customHeight="1" x14ac:dyDescent="0.25">
      <c r="A267" s="16"/>
      <c r="B267" s="88" t="s">
        <v>943</v>
      </c>
      <c r="C267" s="89" t="s">
        <v>1305</v>
      </c>
      <c r="D267" s="89"/>
      <c r="E267" s="90" t="s">
        <v>744</v>
      </c>
      <c r="F267" s="91"/>
      <c r="G267" s="92"/>
      <c r="H267" s="93"/>
      <c r="I267" s="94">
        <v>13.1</v>
      </c>
      <c r="J267" s="90">
        <f t="shared" si="163"/>
        <v>0</v>
      </c>
      <c r="K267" s="95">
        <f t="shared" si="145"/>
        <v>2050</v>
      </c>
      <c r="L267" s="96">
        <f t="shared" si="164"/>
        <v>0</v>
      </c>
      <c r="M267" s="95" t="str">
        <f t="shared" si="165"/>
        <v>Ej hyrbar</v>
      </c>
      <c r="N267" s="96">
        <f t="shared" si="166"/>
        <v>0</v>
      </c>
      <c r="O267" s="97"/>
      <c r="P267" s="136"/>
      <c r="Q267" s="99"/>
      <c r="R267" s="100">
        <v>2050</v>
      </c>
      <c r="S267" s="101">
        <f t="shared" si="167"/>
        <v>0</v>
      </c>
      <c r="T267" s="102">
        <v>0</v>
      </c>
      <c r="U267" s="101">
        <f t="shared" si="168"/>
        <v>0</v>
      </c>
      <c r="V267" s="101"/>
      <c r="W267" s="102">
        <f>R267*X267/30</f>
        <v>6.15</v>
      </c>
      <c r="X267" s="7">
        <v>0.09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ht="12.75" customHeight="1" x14ac:dyDescent="0.25">
      <c r="A268" s="16"/>
      <c r="B268" s="88" t="s">
        <v>944</v>
      </c>
      <c r="C268" s="89" t="s">
        <v>1306</v>
      </c>
      <c r="D268" s="89"/>
      <c r="E268" s="90" t="s">
        <v>742</v>
      </c>
      <c r="F268" s="91"/>
      <c r="G268" s="92"/>
      <c r="H268" s="93"/>
      <c r="I268" s="94">
        <v>9</v>
      </c>
      <c r="J268" s="90">
        <f t="shared" si="163"/>
        <v>0</v>
      </c>
      <c r="K268" s="95">
        <f t="shared" si="145"/>
        <v>1991</v>
      </c>
      <c r="L268" s="96">
        <f t="shared" si="164"/>
        <v>0</v>
      </c>
      <c r="M268" s="95" t="str">
        <f t="shared" si="165"/>
        <v>Ej hyrbar</v>
      </c>
      <c r="N268" s="96">
        <f t="shared" si="166"/>
        <v>0</v>
      </c>
      <c r="O268" s="97"/>
      <c r="P268" s="136"/>
      <c r="Q268" s="99"/>
      <c r="R268" s="100">
        <v>1991</v>
      </c>
      <c r="S268" s="101">
        <f t="shared" si="167"/>
        <v>0</v>
      </c>
      <c r="T268" s="102">
        <v>3.98</v>
      </c>
      <c r="U268" s="101">
        <f t="shared" si="168"/>
        <v>0</v>
      </c>
      <c r="V268" s="101"/>
      <c r="W268" s="102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ht="12.75" customHeight="1" x14ac:dyDescent="0.3">
      <c r="A269" s="16"/>
      <c r="B269" s="88"/>
      <c r="C269" s="23" t="s">
        <v>1454</v>
      </c>
      <c r="D269" s="89"/>
      <c r="E269" s="90"/>
      <c r="F269" s="112"/>
      <c r="G269" s="92"/>
      <c r="H269" s="92"/>
      <c r="I269" s="94"/>
      <c r="J269" s="90"/>
      <c r="K269" s="95"/>
      <c r="L269" s="96"/>
      <c r="M269" s="95"/>
      <c r="N269" s="96"/>
      <c r="O269" s="97"/>
      <c r="P269" s="144"/>
      <c r="Q269" s="99"/>
      <c r="R269" s="100"/>
      <c r="S269" s="101"/>
      <c r="T269" s="102"/>
      <c r="U269" s="101"/>
      <c r="V269" s="101"/>
      <c r="W269" s="10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ht="12.75" customHeight="1" x14ac:dyDescent="0.25">
      <c r="A270" s="16"/>
      <c r="B270" s="88" t="s">
        <v>945</v>
      </c>
      <c r="C270" s="89" t="s">
        <v>1307</v>
      </c>
      <c r="D270" s="89"/>
      <c r="E270" s="90" t="s">
        <v>946</v>
      </c>
      <c r="F270" s="112"/>
      <c r="G270" s="92">
        <v>8</v>
      </c>
      <c r="H270" s="92"/>
      <c r="I270" s="94">
        <v>3.5</v>
      </c>
      <c r="J270" s="90">
        <f>I270*G270</f>
        <v>28</v>
      </c>
      <c r="K270" s="95">
        <f>IF($U$1=1,IF(P270=1,T270,$V$1),IF($S$1=1,R270,""))</f>
        <v>880</v>
      </c>
      <c r="L270" s="96">
        <f>IF($U$1=1,U270,IF($S$1=1,S270,""))</f>
        <v>7040</v>
      </c>
      <c r="M270" s="95" t="str">
        <f>IF($U$1=2,IF(P270=1,T270,$V$1),"")</f>
        <v>Ej hyrbar</v>
      </c>
      <c r="N270" s="96">
        <f>IF($U$1=2,U270,"")</f>
        <v>0</v>
      </c>
      <c r="O270" s="97"/>
      <c r="P270" s="136"/>
      <c r="Q270" s="99"/>
      <c r="R270" s="100">
        <v>880</v>
      </c>
      <c r="S270" s="101">
        <f>R270*(1-$D$1)*G270</f>
        <v>7040</v>
      </c>
      <c r="T270" s="102" t="s">
        <v>621</v>
      </c>
      <c r="U270" s="101">
        <f>IF(P270=1,T270*(1-$J$1)*G270,0)</f>
        <v>0</v>
      </c>
      <c r="V270" s="101"/>
      <c r="W270" s="102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ht="12.75" customHeight="1" x14ac:dyDescent="0.25">
      <c r="A271" s="16"/>
      <c r="B271" s="88" t="s">
        <v>947</v>
      </c>
      <c r="C271" s="89" t="s">
        <v>1308</v>
      </c>
      <c r="D271" s="89"/>
      <c r="E271" s="90" t="s">
        <v>948</v>
      </c>
      <c r="F271" s="112"/>
      <c r="G271" s="92">
        <v>8</v>
      </c>
      <c r="H271" s="92"/>
      <c r="I271" s="94">
        <v>3.3</v>
      </c>
      <c r="J271" s="90">
        <f>I271*G271</f>
        <v>26.4</v>
      </c>
      <c r="K271" s="95">
        <f>IF($U$1=1,IF(P271=1,T271,$V$1),IF($S$1=1,R271,""))</f>
        <v>811</v>
      </c>
      <c r="L271" s="96">
        <f>IF($U$1=1,U271,IF($S$1=1,S271,""))</f>
        <v>6488</v>
      </c>
      <c r="M271" s="95" t="str">
        <f>IF($U$1=2,IF(P271=1,T271,$V$1),"")</f>
        <v>Ej hyrbar</v>
      </c>
      <c r="N271" s="96">
        <f>IF($U$1=2,U271,"")</f>
        <v>0</v>
      </c>
      <c r="O271" s="97"/>
      <c r="P271" s="136"/>
      <c r="Q271" s="99"/>
      <c r="R271" s="100">
        <v>811</v>
      </c>
      <c r="S271" s="101">
        <f>R271*(1-$D$1)*G271</f>
        <v>6488</v>
      </c>
      <c r="T271" s="102">
        <v>1.62</v>
      </c>
      <c r="U271" s="101">
        <f>IF(P271=1,T271*(1-$J$1)*G271,0)</f>
        <v>0</v>
      </c>
      <c r="V271" s="101"/>
      <c r="W271" s="102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ht="12.75" customHeight="1" x14ac:dyDescent="0.25">
      <c r="A272" s="16"/>
      <c r="B272" s="88" t="s">
        <v>949</v>
      </c>
      <c r="C272" s="89" t="s">
        <v>1309</v>
      </c>
      <c r="D272" s="89"/>
      <c r="E272" s="90" t="s">
        <v>950</v>
      </c>
      <c r="F272" s="112"/>
      <c r="G272" s="92"/>
      <c r="H272" s="92"/>
      <c r="I272" s="94">
        <v>0</v>
      </c>
      <c r="J272" s="90">
        <f>I272*G272</f>
        <v>0</v>
      </c>
      <c r="K272" s="95">
        <f>IF($U$1=1,IF(P272=1,T272,$V$1),IF($S$1=1,R272,""))</f>
        <v>0</v>
      </c>
      <c r="L272" s="96">
        <f>IF($U$1=1,U272,IF($S$1=1,S272,""))</f>
        <v>0</v>
      </c>
      <c r="M272" s="95" t="str">
        <f>IF($U$1=2,IF(P272=1,T272,$V$1),"")</f>
        <v>Ej hyrbar</v>
      </c>
      <c r="N272" s="96">
        <f>IF($U$1=2,U272,"")</f>
        <v>0</v>
      </c>
      <c r="O272" s="97"/>
      <c r="P272" s="136"/>
      <c r="Q272" s="99"/>
      <c r="R272" s="100">
        <v>0</v>
      </c>
      <c r="S272" s="101">
        <f>R272*(1-$D$1)*G272</f>
        <v>0</v>
      </c>
      <c r="T272" s="102" t="s">
        <v>621</v>
      </c>
      <c r="U272" s="101">
        <f>IF(P272=1,T272*(1-$J$1)*G272,0)</f>
        <v>0</v>
      </c>
      <c r="V272" s="101"/>
      <c r="W272" s="102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ht="12.75" customHeight="1" x14ac:dyDescent="0.3">
      <c r="A273" s="16"/>
      <c r="B273" s="88" t="s">
        <v>177</v>
      </c>
      <c r="C273" s="23" t="s">
        <v>549</v>
      </c>
      <c r="D273" s="23"/>
      <c r="E273" s="90" t="s">
        <v>177</v>
      </c>
      <c r="F273" s="102"/>
      <c r="G273" s="112"/>
      <c r="H273" s="112"/>
      <c r="I273" s="94"/>
      <c r="J273" s="90"/>
      <c r="K273" s="95"/>
      <c r="L273" s="90"/>
      <c r="M273" s="90"/>
      <c r="N273" s="90"/>
      <c r="O273" s="113"/>
      <c r="P273" s="99"/>
      <c r="Q273" s="99"/>
      <c r="R273" s="100"/>
      <c r="S273" s="101"/>
      <c r="T273" s="102"/>
      <c r="U273" s="102"/>
      <c r="V273" s="102"/>
      <c r="W273" s="102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ht="12.75" customHeight="1" x14ac:dyDescent="0.25">
      <c r="A274" s="16"/>
      <c r="B274" s="88" t="s">
        <v>276</v>
      </c>
      <c r="C274" s="89" t="s">
        <v>50</v>
      </c>
      <c r="D274" s="89"/>
      <c r="E274" s="90" t="s">
        <v>277</v>
      </c>
      <c r="F274" s="91"/>
      <c r="G274" s="92">
        <v>128</v>
      </c>
      <c r="H274" s="93"/>
      <c r="I274" s="94">
        <v>22</v>
      </c>
      <c r="J274" s="90">
        <f t="shared" ref="J274:J286" si="169">I274*G274</f>
        <v>2816</v>
      </c>
      <c r="K274" s="95">
        <f t="shared" si="145"/>
        <v>3534</v>
      </c>
      <c r="L274" s="96">
        <f t="shared" ref="L274:L285" si="170">IF($U$1=1,U274,IF($S$1=1,S274,""))</f>
        <v>452352</v>
      </c>
      <c r="M274" s="95" t="str">
        <f t="shared" ref="M274:M285" si="171">IF($U$1=2,IF(P274=1,T274,$V$1),"")</f>
        <v>Ej hyrbar</v>
      </c>
      <c r="N274" s="96">
        <f t="shared" ref="N274:N285" si="172">IF($U$1=2,U274,"")</f>
        <v>0</v>
      </c>
      <c r="O274" s="97"/>
      <c r="P274" s="136"/>
      <c r="Q274" s="99"/>
      <c r="R274" s="100">
        <v>3534</v>
      </c>
      <c r="S274" s="101">
        <f t="shared" ref="S274:S286" si="173">R274*(1-$D$1)*G274</f>
        <v>452352</v>
      </c>
      <c r="T274" s="102">
        <v>8.3275000000000006</v>
      </c>
      <c r="U274" s="101">
        <f t="shared" ref="U274:U286" si="174">IF(P274=1,T274*(1-$J$1)*G274,0)</f>
        <v>0</v>
      </c>
      <c r="V274" s="101"/>
      <c r="W274" s="102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ht="12.75" customHeight="1" x14ac:dyDescent="0.25">
      <c r="A275" s="16"/>
      <c r="B275" s="88" t="s">
        <v>951</v>
      </c>
      <c r="C275" s="89" t="s">
        <v>1310</v>
      </c>
      <c r="D275" s="89"/>
      <c r="E275" s="90" t="s">
        <v>952</v>
      </c>
      <c r="F275" s="91"/>
      <c r="G275" s="92"/>
      <c r="H275" s="93"/>
      <c r="I275" s="94">
        <v>17.100000000000001</v>
      </c>
      <c r="J275" s="90">
        <f>I275*G275</f>
        <v>0</v>
      </c>
      <c r="K275" s="95">
        <f>IF($U$1=1,IF(P275=1,T275,$V$1),IF($S$1=1,R275,""))</f>
        <v>3029</v>
      </c>
      <c r="L275" s="96">
        <f>IF($U$1=1,U275,IF($S$1=1,S275,""))</f>
        <v>0</v>
      </c>
      <c r="M275" s="95" t="str">
        <f>IF($U$1=2,IF(P275=1,T275,$V$1),"")</f>
        <v>Ej hyrbar</v>
      </c>
      <c r="N275" s="96">
        <f>IF($U$1=2,U275,"")</f>
        <v>0</v>
      </c>
      <c r="O275" s="97"/>
      <c r="P275" s="136"/>
      <c r="Q275" s="99"/>
      <c r="R275" s="100">
        <v>3029</v>
      </c>
      <c r="S275" s="101">
        <f t="shared" si="173"/>
        <v>0</v>
      </c>
      <c r="T275" s="102" t="s">
        <v>621</v>
      </c>
      <c r="U275" s="101">
        <f t="shared" si="174"/>
        <v>0</v>
      </c>
      <c r="V275" s="101"/>
      <c r="W275" s="102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ht="12.75" customHeight="1" x14ac:dyDescent="0.25">
      <c r="A276" s="16"/>
      <c r="B276" s="88" t="s">
        <v>278</v>
      </c>
      <c r="C276" s="89" t="s">
        <v>1311</v>
      </c>
      <c r="D276" s="89"/>
      <c r="E276" s="90" t="s">
        <v>953</v>
      </c>
      <c r="F276" s="91"/>
      <c r="G276" s="92">
        <v>4</v>
      </c>
      <c r="H276" s="93"/>
      <c r="I276" s="94">
        <v>15.4</v>
      </c>
      <c r="J276" s="90">
        <f>I276*G276</f>
        <v>61.6</v>
      </c>
      <c r="K276" s="95">
        <f>IF($U$1=1,IF(P276=1,T276,$V$1),IF($S$1=1,R276,""))</f>
        <v>2806</v>
      </c>
      <c r="L276" s="96">
        <f>IF($U$1=1,U276,IF($S$1=1,S276,""))</f>
        <v>11224</v>
      </c>
      <c r="M276" s="95" t="str">
        <f>IF($U$1=2,IF(P276=1,T276,$V$1),"")</f>
        <v>Ej hyrbar</v>
      </c>
      <c r="N276" s="96">
        <f>IF($U$1=2,U276,"")</f>
        <v>0</v>
      </c>
      <c r="O276" s="97"/>
      <c r="P276" s="136"/>
      <c r="Q276" s="99"/>
      <c r="R276" s="100">
        <v>2806</v>
      </c>
      <c r="S276" s="101">
        <f t="shared" si="173"/>
        <v>11224</v>
      </c>
      <c r="T276" s="102">
        <v>6.44</v>
      </c>
      <c r="U276" s="101">
        <f t="shared" si="174"/>
        <v>0</v>
      </c>
      <c r="V276" s="101"/>
      <c r="W276" s="102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ht="12.75" customHeight="1" x14ac:dyDescent="0.25">
      <c r="A277" s="16"/>
      <c r="B277" s="88" t="s">
        <v>954</v>
      </c>
      <c r="C277" s="89" t="s">
        <v>1312</v>
      </c>
      <c r="D277" s="89"/>
      <c r="E277" s="90" t="s">
        <v>743</v>
      </c>
      <c r="F277" s="91"/>
      <c r="G277" s="92"/>
      <c r="H277" s="93"/>
      <c r="I277" s="94">
        <v>13.5</v>
      </c>
      <c r="J277" s="90">
        <f t="shared" si="169"/>
        <v>0</v>
      </c>
      <c r="K277" s="95">
        <f t="shared" si="145"/>
        <v>2403</v>
      </c>
      <c r="L277" s="96">
        <f t="shared" si="170"/>
        <v>0</v>
      </c>
      <c r="M277" s="95" t="str">
        <f t="shared" si="171"/>
        <v>Ej hyrbar</v>
      </c>
      <c r="N277" s="96">
        <f t="shared" si="172"/>
        <v>0</v>
      </c>
      <c r="O277" s="97"/>
      <c r="P277" s="136"/>
      <c r="Q277" s="99"/>
      <c r="R277" s="100">
        <v>2403</v>
      </c>
      <c r="S277" s="101">
        <f t="shared" si="173"/>
        <v>0</v>
      </c>
      <c r="T277" s="102" t="s">
        <v>621</v>
      </c>
      <c r="U277" s="101">
        <f t="shared" si="174"/>
        <v>0</v>
      </c>
      <c r="V277" s="101"/>
      <c r="W277" s="102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ht="12.75" customHeight="1" x14ac:dyDescent="0.25">
      <c r="A278" s="16"/>
      <c r="B278" s="88" t="s">
        <v>279</v>
      </c>
      <c r="C278" s="89" t="s">
        <v>1313</v>
      </c>
      <c r="D278" s="89"/>
      <c r="E278" s="90" t="s">
        <v>955</v>
      </c>
      <c r="F278" s="91"/>
      <c r="G278" s="92">
        <v>5</v>
      </c>
      <c r="H278" s="93"/>
      <c r="I278" s="94">
        <v>11.6</v>
      </c>
      <c r="J278" s="90">
        <f t="shared" si="169"/>
        <v>58</v>
      </c>
      <c r="K278" s="95">
        <f t="shared" si="145"/>
        <v>2180</v>
      </c>
      <c r="L278" s="96">
        <f t="shared" si="170"/>
        <v>10900</v>
      </c>
      <c r="M278" s="95" t="str">
        <f t="shared" si="171"/>
        <v>Ej hyrbar</v>
      </c>
      <c r="N278" s="96">
        <f t="shared" si="172"/>
        <v>0</v>
      </c>
      <c r="O278" s="97"/>
      <c r="P278" s="136"/>
      <c r="Q278" s="99"/>
      <c r="R278" s="100">
        <v>2180</v>
      </c>
      <c r="S278" s="101">
        <f t="shared" si="173"/>
        <v>10900</v>
      </c>
      <c r="T278" s="102">
        <v>5.01</v>
      </c>
      <c r="U278" s="101">
        <f t="shared" si="174"/>
        <v>0</v>
      </c>
      <c r="V278" s="101"/>
      <c r="W278" s="102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ht="12.75" customHeight="1" x14ac:dyDescent="0.25">
      <c r="A279" s="16"/>
      <c r="B279" s="88" t="s">
        <v>956</v>
      </c>
      <c r="C279" s="89" t="s">
        <v>1314</v>
      </c>
      <c r="D279" s="89"/>
      <c r="E279" s="90" t="s">
        <v>957</v>
      </c>
      <c r="F279" s="91"/>
      <c r="G279" s="92"/>
      <c r="H279" s="93"/>
      <c r="I279" s="94">
        <v>9.6</v>
      </c>
      <c r="J279" s="90">
        <f>I279*G279</f>
        <v>0</v>
      </c>
      <c r="K279" s="95">
        <f>IF($U$1=1,IF(P279=1,T279,$V$1),IF($S$1=1,R279,""))</f>
        <v>1845</v>
      </c>
      <c r="L279" s="96">
        <f>IF($U$1=1,U279,IF($S$1=1,S279,""))</f>
        <v>0</v>
      </c>
      <c r="M279" s="95" t="str">
        <f>IF($U$1=2,IF(P279=1,T279,$V$1),"")</f>
        <v>Ej hyrbar</v>
      </c>
      <c r="N279" s="96">
        <f>IF($U$1=2,U279,"")</f>
        <v>0</v>
      </c>
      <c r="O279" s="97"/>
      <c r="P279" s="136"/>
      <c r="Q279" s="99"/>
      <c r="R279" s="100">
        <v>1845</v>
      </c>
      <c r="S279" s="101">
        <f t="shared" si="173"/>
        <v>0</v>
      </c>
      <c r="T279" s="102" t="s">
        <v>621</v>
      </c>
      <c r="U279" s="101">
        <f t="shared" si="174"/>
        <v>0</v>
      </c>
      <c r="V279" s="101"/>
      <c r="W279" s="102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ht="12.75" customHeight="1" x14ac:dyDescent="0.25">
      <c r="A280" s="16"/>
      <c r="B280" s="88" t="s">
        <v>280</v>
      </c>
      <c r="C280" s="89" t="s">
        <v>1315</v>
      </c>
      <c r="D280" s="89"/>
      <c r="E280" s="90" t="s">
        <v>958</v>
      </c>
      <c r="F280" s="91"/>
      <c r="G280" s="92"/>
      <c r="H280" s="93"/>
      <c r="I280" s="94">
        <v>7.8</v>
      </c>
      <c r="J280" s="90">
        <f t="shared" si="169"/>
        <v>0</v>
      </c>
      <c r="K280" s="95">
        <f t="shared" si="145"/>
        <v>1596</v>
      </c>
      <c r="L280" s="96">
        <f t="shared" si="170"/>
        <v>0</v>
      </c>
      <c r="M280" s="95" t="str">
        <f t="shared" si="171"/>
        <v>Ej hyrbar</v>
      </c>
      <c r="N280" s="96">
        <f t="shared" si="172"/>
        <v>0</v>
      </c>
      <c r="O280" s="97"/>
      <c r="P280" s="136"/>
      <c r="Q280" s="99"/>
      <c r="R280" s="100">
        <v>1596</v>
      </c>
      <c r="S280" s="101">
        <f t="shared" si="173"/>
        <v>0</v>
      </c>
      <c r="T280" s="102">
        <v>3.625</v>
      </c>
      <c r="U280" s="101">
        <f t="shared" si="174"/>
        <v>0</v>
      </c>
      <c r="V280" s="101"/>
      <c r="W280" s="102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ht="12.75" customHeight="1" x14ac:dyDescent="0.25">
      <c r="A281" s="16"/>
      <c r="B281" s="88" t="s">
        <v>959</v>
      </c>
      <c r="C281" s="89" t="s">
        <v>1316</v>
      </c>
      <c r="D281" s="89"/>
      <c r="E281" s="90" t="s">
        <v>960</v>
      </c>
      <c r="F281" s="91"/>
      <c r="G281" s="92"/>
      <c r="H281" s="93"/>
      <c r="I281" s="94">
        <v>0</v>
      </c>
      <c r="J281" s="90">
        <f>I281*G281</f>
        <v>0</v>
      </c>
      <c r="K281" s="95">
        <f>IF($U$1=1,IF(P281=1,T281,$V$1),IF($S$1=1,R281,""))</f>
        <v>1373</v>
      </c>
      <c r="L281" s="96">
        <f>IF($U$1=1,U281,IF($S$1=1,S281,""))</f>
        <v>0</v>
      </c>
      <c r="M281" s="95" t="str">
        <f>IF($U$1=2,IF(P281=1,T281,$V$1),"")</f>
        <v>Ej hyrbar</v>
      </c>
      <c r="N281" s="96">
        <f>IF($U$1=2,U281,"")</f>
        <v>0</v>
      </c>
      <c r="O281" s="97"/>
      <c r="P281" s="136"/>
      <c r="Q281" s="99"/>
      <c r="R281" s="100">
        <v>1373</v>
      </c>
      <c r="S281" s="101">
        <f t="shared" si="173"/>
        <v>0</v>
      </c>
      <c r="T281" s="102" t="s">
        <v>621</v>
      </c>
      <c r="U281" s="101">
        <f t="shared" si="174"/>
        <v>0</v>
      </c>
      <c r="V281" s="101"/>
      <c r="W281" s="102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ht="12.75" customHeight="1" x14ac:dyDescent="0.25">
      <c r="A282" s="16"/>
      <c r="B282" s="88" t="s">
        <v>281</v>
      </c>
      <c r="C282" s="89" t="s">
        <v>51</v>
      </c>
      <c r="D282" s="89"/>
      <c r="E282" s="90" t="s">
        <v>282</v>
      </c>
      <c r="F282" s="91"/>
      <c r="G282" s="92">
        <v>111</v>
      </c>
      <c r="H282" s="93"/>
      <c r="I282" s="94">
        <v>13</v>
      </c>
      <c r="J282" s="90">
        <f t="shared" si="169"/>
        <v>1443</v>
      </c>
      <c r="K282" s="95">
        <f t="shared" si="145"/>
        <v>1106</v>
      </c>
      <c r="L282" s="96">
        <f t="shared" si="170"/>
        <v>122766</v>
      </c>
      <c r="M282" s="95" t="str">
        <f t="shared" si="171"/>
        <v>Ej hyrbar</v>
      </c>
      <c r="N282" s="96">
        <f t="shared" si="172"/>
        <v>0</v>
      </c>
      <c r="O282" s="97"/>
      <c r="P282" s="136"/>
      <c r="Q282" s="99"/>
      <c r="R282" s="100">
        <v>1106</v>
      </c>
      <c r="S282" s="101">
        <f t="shared" si="173"/>
        <v>122766</v>
      </c>
      <c r="T282" s="102">
        <v>1.9279999999999999</v>
      </c>
      <c r="U282" s="101">
        <f t="shared" si="174"/>
        <v>0</v>
      </c>
      <c r="V282" s="101"/>
      <c r="W282" s="102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ht="12.75" customHeight="1" x14ac:dyDescent="0.25">
      <c r="A283" s="16"/>
      <c r="B283" s="88" t="s">
        <v>283</v>
      </c>
      <c r="C283" s="89" t="s">
        <v>1317</v>
      </c>
      <c r="D283" s="89"/>
      <c r="E283" s="90" t="s">
        <v>961</v>
      </c>
      <c r="F283" s="91"/>
      <c r="G283" s="92"/>
      <c r="H283" s="93"/>
      <c r="I283" s="94">
        <v>8</v>
      </c>
      <c r="J283" s="90">
        <f t="shared" si="169"/>
        <v>0</v>
      </c>
      <c r="K283" s="95">
        <f>IF($U$1=1,IF(P283=1,T283,$V$1),IF($S$1=1,R283,""))</f>
        <v>471</v>
      </c>
      <c r="L283" s="96">
        <f>IF($U$1=1,U283,IF($S$1=1,S283,""))</f>
        <v>0</v>
      </c>
      <c r="M283" s="95" t="str">
        <f>IF($U$1=2,IF(P283=1,T283,$V$1),"")</f>
        <v>Ej hyrbar</v>
      </c>
      <c r="N283" s="96">
        <f>IF($U$1=2,U283,"")</f>
        <v>0</v>
      </c>
      <c r="O283" s="97"/>
      <c r="P283" s="136"/>
      <c r="Q283" s="99"/>
      <c r="R283" s="100">
        <v>471</v>
      </c>
      <c r="S283" s="101">
        <f t="shared" si="173"/>
        <v>0</v>
      </c>
      <c r="T283" s="102">
        <v>0.81</v>
      </c>
      <c r="U283" s="101">
        <f t="shared" si="174"/>
        <v>0</v>
      </c>
      <c r="V283" s="101"/>
      <c r="W283" s="102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ht="12.75" customHeight="1" x14ac:dyDescent="0.25">
      <c r="A284" s="16"/>
      <c r="B284" s="88" t="s">
        <v>962</v>
      </c>
      <c r="C284" s="89" t="s">
        <v>1318</v>
      </c>
      <c r="D284" s="89"/>
      <c r="E284" s="90" t="s">
        <v>963</v>
      </c>
      <c r="F284" s="91"/>
      <c r="G284" s="92"/>
      <c r="H284" s="93"/>
      <c r="I284" s="94">
        <v>15</v>
      </c>
      <c r="J284" s="90">
        <f t="shared" si="169"/>
        <v>0</v>
      </c>
      <c r="K284" s="95">
        <f>IF($U$1=1,IF(P284=1,T284,$V$1),IF($S$1=1,R284,""))</f>
        <v>0</v>
      </c>
      <c r="L284" s="96">
        <f>IF($U$1=1,U284,IF($S$1=1,S284,""))</f>
        <v>0</v>
      </c>
      <c r="M284" s="95" t="str">
        <f>IF($U$1=2,IF(P284=1,T284,$V$1),"")</f>
        <v>Ej hyrbar</v>
      </c>
      <c r="N284" s="96">
        <f>IF($U$1=2,U284,"")</f>
        <v>0</v>
      </c>
      <c r="O284" s="97"/>
      <c r="P284" s="136"/>
      <c r="Q284" s="99"/>
      <c r="R284" s="100">
        <v>0</v>
      </c>
      <c r="S284" s="101">
        <f t="shared" si="173"/>
        <v>0</v>
      </c>
      <c r="T284" s="102" t="s">
        <v>621</v>
      </c>
      <c r="U284" s="101">
        <f t="shared" si="174"/>
        <v>0</v>
      </c>
      <c r="V284" s="101"/>
      <c r="W284" s="10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ht="12.75" customHeight="1" x14ac:dyDescent="0.25">
      <c r="A285" s="16"/>
      <c r="B285" s="88" t="s">
        <v>964</v>
      </c>
      <c r="C285" s="89" t="s">
        <v>1319</v>
      </c>
      <c r="D285" s="89"/>
      <c r="E285" s="90" t="s">
        <v>965</v>
      </c>
      <c r="F285" s="91"/>
      <c r="G285" s="92"/>
      <c r="H285" s="93"/>
      <c r="I285" s="94">
        <v>6</v>
      </c>
      <c r="J285" s="90">
        <f t="shared" si="169"/>
        <v>0</v>
      </c>
      <c r="K285" s="95">
        <f t="shared" si="145"/>
        <v>747</v>
      </c>
      <c r="L285" s="96">
        <f t="shared" si="170"/>
        <v>0</v>
      </c>
      <c r="M285" s="95" t="str">
        <f t="shared" si="171"/>
        <v>Ej hyrbar</v>
      </c>
      <c r="N285" s="96">
        <f t="shared" si="172"/>
        <v>0</v>
      </c>
      <c r="O285" s="97"/>
      <c r="P285" s="136"/>
      <c r="Q285" s="99"/>
      <c r="R285" s="100">
        <v>747</v>
      </c>
      <c r="S285" s="101">
        <f t="shared" si="173"/>
        <v>0</v>
      </c>
      <c r="T285" s="102">
        <v>1.49</v>
      </c>
      <c r="U285" s="101">
        <f t="shared" si="174"/>
        <v>0</v>
      </c>
      <c r="V285" s="101"/>
      <c r="W285" s="102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ht="12.75" customHeight="1" x14ac:dyDescent="0.25">
      <c r="A286" s="16"/>
      <c r="B286" s="88" t="s">
        <v>966</v>
      </c>
      <c r="C286" s="89" t="s">
        <v>1320</v>
      </c>
      <c r="D286" s="89"/>
      <c r="E286" s="90" t="s">
        <v>967</v>
      </c>
      <c r="F286" s="112"/>
      <c r="G286" s="92"/>
      <c r="H286" s="92"/>
      <c r="I286" s="94">
        <v>5</v>
      </c>
      <c r="J286" s="90">
        <f t="shared" si="169"/>
        <v>0</v>
      </c>
      <c r="K286" s="95">
        <f>IF($U$1=1,IF(P286=1,T286,$V$1),IF($S$1=1,R286,""))</f>
        <v>643</v>
      </c>
      <c r="L286" s="96">
        <f>IF($U$1=1,U286,IF($S$1=1,S286,""))</f>
        <v>0</v>
      </c>
      <c r="M286" s="95" t="str">
        <f>IF($U$1=2,IF(P286=1,T286,$V$1),"")</f>
        <v>Ej hyrbar</v>
      </c>
      <c r="N286" s="96">
        <f>IF($U$1=2,U286,"")</f>
        <v>0</v>
      </c>
      <c r="O286" s="97"/>
      <c r="P286" s="136"/>
      <c r="Q286" s="99"/>
      <c r="R286" s="100">
        <v>643</v>
      </c>
      <c r="S286" s="101">
        <f t="shared" si="173"/>
        <v>0</v>
      </c>
      <c r="T286" s="102">
        <v>1.29</v>
      </c>
      <c r="U286" s="101">
        <f t="shared" si="174"/>
        <v>0</v>
      </c>
      <c r="V286" s="101"/>
      <c r="W286" s="102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ht="12.75" customHeight="1" x14ac:dyDescent="0.3">
      <c r="A287" s="16"/>
      <c r="B287" s="88" t="s">
        <v>177</v>
      </c>
      <c r="C287" s="23" t="s">
        <v>550</v>
      </c>
      <c r="D287" s="23"/>
      <c r="E287" s="90" t="s">
        <v>177</v>
      </c>
      <c r="F287" s="102"/>
      <c r="G287" s="112"/>
      <c r="H287" s="112"/>
      <c r="I287" s="94"/>
      <c r="J287" s="90"/>
      <c r="K287" s="95"/>
      <c r="L287" s="90"/>
      <c r="M287" s="90"/>
      <c r="N287" s="90"/>
      <c r="O287" s="113"/>
      <c r="P287" s="99"/>
      <c r="Q287" s="99"/>
      <c r="R287" s="100"/>
      <c r="S287" s="101"/>
      <c r="T287" s="102"/>
      <c r="U287" s="102"/>
      <c r="V287" s="102"/>
      <c r="W287" s="102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ht="12.75" customHeight="1" x14ac:dyDescent="0.25">
      <c r="A288" s="16"/>
      <c r="B288" s="88" t="s">
        <v>284</v>
      </c>
      <c r="C288" s="89" t="s">
        <v>155</v>
      </c>
      <c r="D288" s="89"/>
      <c r="E288" s="90" t="s">
        <v>285</v>
      </c>
      <c r="F288" s="91"/>
      <c r="G288" s="92">
        <v>5</v>
      </c>
      <c r="H288" s="93"/>
      <c r="I288" s="94">
        <v>9.5</v>
      </c>
      <c r="J288" s="90">
        <f>I288*G288</f>
        <v>47.5</v>
      </c>
      <c r="K288" s="95">
        <f t="shared" si="145"/>
        <v>838</v>
      </c>
      <c r="L288" s="96">
        <f>IF($U$1=1,U288,IF($S$1=1,S288,""))</f>
        <v>4190</v>
      </c>
      <c r="M288" s="95">
        <f>IF($U$1=2,IF(P288=1,T288,$V$1),"")</f>
        <v>1.94</v>
      </c>
      <c r="N288" s="96">
        <f>IF($U$1=2,U288,"")</f>
        <v>9.6999999999999993</v>
      </c>
      <c r="O288" s="97"/>
      <c r="P288" s="136">
        <v>1</v>
      </c>
      <c r="Q288" s="99"/>
      <c r="R288" s="100">
        <v>838</v>
      </c>
      <c r="S288" s="101">
        <f>R288*(1-$D$1)*G288</f>
        <v>4190</v>
      </c>
      <c r="T288" s="102">
        <v>1.94</v>
      </c>
      <c r="U288" s="101">
        <f>IF(P288=1,T288*(1-$J$1)*G288,0)</f>
        <v>9.6999999999999993</v>
      </c>
      <c r="V288" s="101"/>
      <c r="W288" s="102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ht="12.75" customHeight="1" x14ac:dyDescent="0.25">
      <c r="A289" s="16"/>
      <c r="B289" s="88" t="s">
        <v>286</v>
      </c>
      <c r="C289" s="89" t="s">
        <v>52</v>
      </c>
      <c r="D289" s="89"/>
      <c r="E289" s="90" t="s">
        <v>287</v>
      </c>
      <c r="F289" s="91"/>
      <c r="G289" s="92">
        <v>5</v>
      </c>
      <c r="H289" s="93"/>
      <c r="I289" s="94">
        <v>7</v>
      </c>
      <c r="J289" s="90">
        <f>I289*G289</f>
        <v>35</v>
      </c>
      <c r="K289" s="95">
        <f t="shared" si="145"/>
        <v>638</v>
      </c>
      <c r="L289" s="96">
        <f>IF($U$1=1,U289,IF($S$1=1,S289,""))</f>
        <v>3190</v>
      </c>
      <c r="M289" s="95">
        <f>IF($U$1=2,IF(P289=1,T289,$V$1),"")</f>
        <v>1.4775</v>
      </c>
      <c r="N289" s="96">
        <f>IF($U$1=2,U289,"")</f>
        <v>7.3875000000000002</v>
      </c>
      <c r="O289" s="97"/>
      <c r="P289" s="136">
        <v>1</v>
      </c>
      <c r="Q289" s="99"/>
      <c r="R289" s="100">
        <v>638</v>
      </c>
      <c r="S289" s="101">
        <f>R289*(1-$D$1)*G289</f>
        <v>3190</v>
      </c>
      <c r="T289" s="102">
        <v>1.4775</v>
      </c>
      <c r="U289" s="101">
        <f>IF(P289=1,T289*(1-$J$1)*G289,0)</f>
        <v>7.3875000000000002</v>
      </c>
      <c r="V289" s="101"/>
      <c r="W289" s="102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ht="12.75" customHeight="1" x14ac:dyDescent="0.3">
      <c r="A290" s="16"/>
      <c r="B290" s="88" t="s">
        <v>177</v>
      </c>
      <c r="C290" s="23" t="s">
        <v>551</v>
      </c>
      <c r="D290" s="23"/>
      <c r="E290" s="90" t="s">
        <v>177</v>
      </c>
      <c r="F290" s="102"/>
      <c r="G290" s="112"/>
      <c r="H290" s="112"/>
      <c r="I290" s="94"/>
      <c r="J290" s="90"/>
      <c r="K290" s="95"/>
      <c r="L290" s="90"/>
      <c r="M290" s="90"/>
      <c r="N290" s="90"/>
      <c r="O290" s="113"/>
      <c r="P290" s="148"/>
      <c r="Q290" s="99"/>
      <c r="R290" s="100"/>
      <c r="S290" s="101"/>
      <c r="T290" s="102"/>
      <c r="U290" s="102"/>
      <c r="V290" s="102"/>
      <c r="W290" s="102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ht="12.75" customHeight="1" x14ac:dyDescent="0.25">
      <c r="A291" s="16"/>
      <c r="B291" s="88" t="s">
        <v>288</v>
      </c>
      <c r="C291" s="89" t="s">
        <v>53</v>
      </c>
      <c r="D291" s="89"/>
      <c r="E291" s="90" t="s">
        <v>289</v>
      </c>
      <c r="F291" s="91"/>
      <c r="G291" s="92">
        <v>6</v>
      </c>
      <c r="H291" s="93"/>
      <c r="I291" s="94">
        <v>5.4</v>
      </c>
      <c r="J291" s="90">
        <f t="shared" ref="J291:J298" si="175">I291*G291</f>
        <v>32.400000000000006</v>
      </c>
      <c r="K291" s="95">
        <f t="shared" si="145"/>
        <v>259</v>
      </c>
      <c r="L291" s="96">
        <f t="shared" ref="L291:L298" si="176">IF($U$1=1,U291,IF($S$1=1,S291,""))</f>
        <v>1554</v>
      </c>
      <c r="M291" s="95">
        <f t="shared" ref="M291:M298" si="177">IF($U$1=2,IF(P291=1,T291,$V$1),"")</f>
        <v>0.62</v>
      </c>
      <c r="N291" s="96">
        <f t="shared" ref="N291:N298" si="178">IF($U$1=2,U291,"")</f>
        <v>3.7199999999999998</v>
      </c>
      <c r="O291" s="97"/>
      <c r="P291" s="136">
        <v>1</v>
      </c>
      <c r="Q291" s="99"/>
      <c r="R291" s="100">
        <v>259</v>
      </c>
      <c r="S291" s="101">
        <f t="shared" ref="S291:S298" si="179">R291*(1-$D$1)*G291</f>
        <v>1554</v>
      </c>
      <c r="T291" s="102">
        <v>0.62</v>
      </c>
      <c r="U291" s="101">
        <f t="shared" ref="U291:U298" si="180">IF(P291=1,T291*(1-$J$1)*G291,0)</f>
        <v>3.7199999999999998</v>
      </c>
      <c r="V291" s="101"/>
      <c r="W291" s="102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ht="12.75" customHeight="1" x14ac:dyDescent="0.25">
      <c r="A292" s="16"/>
      <c r="B292" s="88" t="s">
        <v>290</v>
      </c>
      <c r="C292" s="89" t="s">
        <v>54</v>
      </c>
      <c r="D292" s="89"/>
      <c r="E292" s="90" t="s">
        <v>291</v>
      </c>
      <c r="F292" s="91"/>
      <c r="G292" s="92">
        <v>2</v>
      </c>
      <c r="H292" s="93"/>
      <c r="I292" s="94">
        <v>4.5999999999999996</v>
      </c>
      <c r="J292" s="90">
        <f t="shared" si="175"/>
        <v>9.1999999999999993</v>
      </c>
      <c r="K292" s="95">
        <f t="shared" si="145"/>
        <v>222</v>
      </c>
      <c r="L292" s="96">
        <f t="shared" si="176"/>
        <v>444</v>
      </c>
      <c r="M292" s="95">
        <f t="shared" si="177"/>
        <v>0.53</v>
      </c>
      <c r="N292" s="96">
        <f t="shared" si="178"/>
        <v>1.06</v>
      </c>
      <c r="O292" s="97"/>
      <c r="P292" s="136">
        <v>1</v>
      </c>
      <c r="Q292" s="99"/>
      <c r="R292" s="100">
        <v>222</v>
      </c>
      <c r="S292" s="101">
        <f t="shared" si="179"/>
        <v>444</v>
      </c>
      <c r="T292" s="102">
        <v>0.53</v>
      </c>
      <c r="U292" s="101">
        <f t="shared" si="180"/>
        <v>1.06</v>
      </c>
      <c r="V292" s="101"/>
      <c r="W292" s="102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ht="12.75" customHeight="1" x14ac:dyDescent="0.25">
      <c r="A293" s="16"/>
      <c r="B293" s="88" t="s">
        <v>292</v>
      </c>
      <c r="C293" s="89" t="s">
        <v>55</v>
      </c>
      <c r="D293" s="89"/>
      <c r="E293" s="90" t="s">
        <v>293</v>
      </c>
      <c r="F293" s="91"/>
      <c r="G293" s="92">
        <v>4</v>
      </c>
      <c r="H293" s="93"/>
      <c r="I293" s="94">
        <v>3.9</v>
      </c>
      <c r="J293" s="90">
        <f t="shared" si="175"/>
        <v>15.6</v>
      </c>
      <c r="K293" s="95">
        <f t="shared" si="145"/>
        <v>180</v>
      </c>
      <c r="L293" s="96">
        <f t="shared" si="176"/>
        <v>720</v>
      </c>
      <c r="M293" s="95">
        <f t="shared" si="177"/>
        <v>0.43</v>
      </c>
      <c r="N293" s="96">
        <f t="shared" si="178"/>
        <v>1.72</v>
      </c>
      <c r="O293" s="97"/>
      <c r="P293" s="136">
        <v>1</v>
      </c>
      <c r="Q293" s="99"/>
      <c r="R293" s="100">
        <v>180</v>
      </c>
      <c r="S293" s="101">
        <f t="shared" si="179"/>
        <v>720</v>
      </c>
      <c r="T293" s="102">
        <v>0.43</v>
      </c>
      <c r="U293" s="101">
        <f t="shared" si="180"/>
        <v>1.72</v>
      </c>
      <c r="V293" s="101"/>
      <c r="W293" s="102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ht="12.75" customHeight="1" x14ac:dyDescent="0.25">
      <c r="A294" s="16"/>
      <c r="B294" s="88" t="s">
        <v>294</v>
      </c>
      <c r="C294" s="89" t="s">
        <v>56</v>
      </c>
      <c r="D294" s="89"/>
      <c r="E294" s="90" t="s">
        <v>295</v>
      </c>
      <c r="F294" s="91"/>
      <c r="G294" s="92"/>
      <c r="H294" s="93"/>
      <c r="I294" s="94">
        <v>3.3</v>
      </c>
      <c r="J294" s="90">
        <f t="shared" si="175"/>
        <v>0</v>
      </c>
      <c r="K294" s="95">
        <f t="shared" si="145"/>
        <v>167</v>
      </c>
      <c r="L294" s="96">
        <f t="shared" si="176"/>
        <v>0</v>
      </c>
      <c r="M294" s="95">
        <f t="shared" si="177"/>
        <v>0.4</v>
      </c>
      <c r="N294" s="96">
        <f t="shared" si="178"/>
        <v>0</v>
      </c>
      <c r="O294" s="97"/>
      <c r="P294" s="136">
        <v>1</v>
      </c>
      <c r="Q294" s="99"/>
      <c r="R294" s="100">
        <v>167</v>
      </c>
      <c r="S294" s="101">
        <f t="shared" si="179"/>
        <v>0</v>
      </c>
      <c r="T294" s="102">
        <v>0.4</v>
      </c>
      <c r="U294" s="101">
        <f t="shared" si="180"/>
        <v>0</v>
      </c>
      <c r="V294" s="101"/>
      <c r="W294" s="102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ht="12.75" customHeight="1" x14ac:dyDescent="0.25">
      <c r="A295" s="16"/>
      <c r="B295" s="88" t="s">
        <v>296</v>
      </c>
      <c r="C295" s="89" t="s">
        <v>57</v>
      </c>
      <c r="D295" s="89"/>
      <c r="E295" s="90" t="s">
        <v>297</v>
      </c>
      <c r="F295" s="91"/>
      <c r="G295" s="92">
        <v>50</v>
      </c>
      <c r="H295" s="93"/>
      <c r="I295" s="94">
        <v>2.8</v>
      </c>
      <c r="J295" s="90">
        <f t="shared" si="175"/>
        <v>140</v>
      </c>
      <c r="K295" s="95">
        <f t="shared" si="145"/>
        <v>144</v>
      </c>
      <c r="L295" s="96">
        <f t="shared" si="176"/>
        <v>7200</v>
      </c>
      <c r="M295" s="95">
        <f t="shared" si="177"/>
        <v>0.34</v>
      </c>
      <c r="N295" s="96">
        <f t="shared" si="178"/>
        <v>17</v>
      </c>
      <c r="O295" s="97"/>
      <c r="P295" s="136">
        <v>1</v>
      </c>
      <c r="Q295" s="99"/>
      <c r="R295" s="100">
        <v>144</v>
      </c>
      <c r="S295" s="101">
        <f t="shared" si="179"/>
        <v>7200</v>
      </c>
      <c r="T295" s="102">
        <v>0.34</v>
      </c>
      <c r="U295" s="101">
        <f t="shared" si="180"/>
        <v>17</v>
      </c>
      <c r="V295" s="101"/>
      <c r="W295" s="102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ht="12.75" customHeight="1" x14ac:dyDescent="0.25">
      <c r="A296" s="16"/>
      <c r="B296" s="88" t="s">
        <v>298</v>
      </c>
      <c r="C296" s="89" t="s">
        <v>58</v>
      </c>
      <c r="D296" s="89"/>
      <c r="E296" s="90" t="s">
        <v>299</v>
      </c>
      <c r="F296" s="91"/>
      <c r="G296" s="92">
        <v>70</v>
      </c>
      <c r="H296" s="93"/>
      <c r="I296" s="94">
        <v>2.2999999999999998</v>
      </c>
      <c r="J296" s="90">
        <f t="shared" si="175"/>
        <v>161</v>
      </c>
      <c r="K296" s="95">
        <f t="shared" si="145"/>
        <v>125</v>
      </c>
      <c r="L296" s="96">
        <f t="shared" si="176"/>
        <v>8750</v>
      </c>
      <c r="M296" s="95">
        <f t="shared" si="177"/>
        <v>0.3</v>
      </c>
      <c r="N296" s="96">
        <f t="shared" si="178"/>
        <v>21</v>
      </c>
      <c r="O296" s="97"/>
      <c r="P296" s="136">
        <v>1</v>
      </c>
      <c r="Q296" s="99"/>
      <c r="R296" s="100">
        <v>125</v>
      </c>
      <c r="S296" s="101">
        <f t="shared" si="179"/>
        <v>8750</v>
      </c>
      <c r="T296" s="102">
        <v>0.3</v>
      </c>
      <c r="U296" s="101">
        <f t="shared" si="180"/>
        <v>21</v>
      </c>
      <c r="V296" s="101"/>
      <c r="W296" s="10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ht="12.75" customHeight="1" x14ac:dyDescent="0.25">
      <c r="A297" s="16"/>
      <c r="B297" s="88" t="s">
        <v>300</v>
      </c>
      <c r="C297" s="89" t="s">
        <v>59</v>
      </c>
      <c r="D297" s="89"/>
      <c r="E297" s="90" t="s">
        <v>301</v>
      </c>
      <c r="F297" s="91"/>
      <c r="G297" s="92">
        <v>150</v>
      </c>
      <c r="H297" s="93"/>
      <c r="I297" s="94">
        <v>1.8</v>
      </c>
      <c r="J297" s="90">
        <f t="shared" si="175"/>
        <v>270</v>
      </c>
      <c r="K297" s="95">
        <f t="shared" si="145"/>
        <v>95</v>
      </c>
      <c r="L297" s="96">
        <f t="shared" si="176"/>
        <v>14250</v>
      </c>
      <c r="M297" s="95">
        <f t="shared" si="177"/>
        <v>0.23</v>
      </c>
      <c r="N297" s="96">
        <f t="shared" si="178"/>
        <v>34.5</v>
      </c>
      <c r="O297" s="97"/>
      <c r="P297" s="136">
        <v>1</v>
      </c>
      <c r="Q297" s="99"/>
      <c r="R297" s="100">
        <v>95</v>
      </c>
      <c r="S297" s="101">
        <f t="shared" si="179"/>
        <v>14250</v>
      </c>
      <c r="T297" s="102">
        <v>0.23</v>
      </c>
      <c r="U297" s="101">
        <f t="shared" si="180"/>
        <v>34.5</v>
      </c>
      <c r="V297" s="101"/>
      <c r="W297" s="102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ht="12.75" customHeight="1" x14ac:dyDescent="0.25">
      <c r="A298" s="16"/>
      <c r="B298" s="88" t="s">
        <v>302</v>
      </c>
      <c r="C298" s="89" t="s">
        <v>60</v>
      </c>
      <c r="D298" s="89"/>
      <c r="E298" s="90" t="s">
        <v>303</v>
      </c>
      <c r="F298" s="91"/>
      <c r="G298" s="92">
        <v>300</v>
      </c>
      <c r="H298" s="93"/>
      <c r="I298" s="94">
        <v>1.3</v>
      </c>
      <c r="J298" s="90">
        <f t="shared" si="175"/>
        <v>390</v>
      </c>
      <c r="K298" s="95">
        <f t="shared" si="145"/>
        <v>83</v>
      </c>
      <c r="L298" s="96">
        <f t="shared" si="176"/>
        <v>24900</v>
      </c>
      <c r="M298" s="95">
        <f t="shared" si="177"/>
        <v>0.2</v>
      </c>
      <c r="N298" s="96">
        <f t="shared" si="178"/>
        <v>60</v>
      </c>
      <c r="O298" s="97"/>
      <c r="P298" s="136">
        <v>1</v>
      </c>
      <c r="Q298" s="99"/>
      <c r="R298" s="100">
        <v>83</v>
      </c>
      <c r="S298" s="101">
        <f t="shared" si="179"/>
        <v>24900</v>
      </c>
      <c r="T298" s="102">
        <v>0.2</v>
      </c>
      <c r="U298" s="101">
        <f t="shared" si="180"/>
        <v>60</v>
      </c>
      <c r="V298" s="101"/>
      <c r="W298" s="102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ht="12.75" customHeight="1" x14ac:dyDescent="0.3">
      <c r="A299" s="16"/>
      <c r="B299" s="88"/>
      <c r="C299" s="23" t="s">
        <v>1455</v>
      </c>
      <c r="D299" s="89"/>
      <c r="E299" s="90"/>
      <c r="F299" s="112"/>
      <c r="G299" s="92"/>
      <c r="H299" s="92"/>
      <c r="I299" s="94"/>
      <c r="J299" s="90"/>
      <c r="K299" s="95"/>
      <c r="L299" s="96"/>
      <c r="M299" s="95"/>
      <c r="N299" s="96"/>
      <c r="O299" s="97"/>
      <c r="P299" s="144"/>
      <c r="Q299" s="99"/>
      <c r="R299" s="100"/>
      <c r="S299" s="101"/>
      <c r="T299" s="102"/>
      <c r="U299" s="101"/>
      <c r="V299" s="101"/>
      <c r="W299" s="102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ht="12.75" customHeight="1" x14ac:dyDescent="0.25">
      <c r="A300" s="16"/>
      <c r="B300" s="88" t="s">
        <v>968</v>
      </c>
      <c r="C300" s="89" t="s">
        <v>1321</v>
      </c>
      <c r="D300" s="89"/>
      <c r="E300" s="114" t="s">
        <v>969</v>
      </c>
      <c r="F300" s="112"/>
      <c r="G300" s="92"/>
      <c r="H300" s="93"/>
      <c r="I300" s="94">
        <v>2.5</v>
      </c>
      <c r="J300" s="90">
        <f>I300*G300</f>
        <v>0</v>
      </c>
      <c r="K300" s="95">
        <f>IF($U$1=1,IF(P300=1,T300,$V$1),IF($S$1=1,R300,""))</f>
        <v>267</v>
      </c>
      <c r="L300" s="96">
        <f>IF($U$1=1,U300,IF($S$1=1,S300,""))</f>
        <v>0</v>
      </c>
      <c r="M300" s="95">
        <f>IF($U$1=2,IF(P300=1,T300,$V$1),"")</f>
        <v>2.1360000000000001</v>
      </c>
      <c r="N300" s="96">
        <f>IF($U$1=2,U300,"")</f>
        <v>0</v>
      </c>
      <c r="O300" s="97"/>
      <c r="P300" s="136">
        <v>1</v>
      </c>
      <c r="Q300" s="99"/>
      <c r="R300" s="100">
        <v>267</v>
      </c>
      <c r="S300" s="101">
        <f>R300*(1-$D$1)*G300</f>
        <v>0</v>
      </c>
      <c r="T300" s="102">
        <v>2.1360000000000001</v>
      </c>
      <c r="U300" s="101">
        <f>IF(P300=1,T300*(1-$J$1)*G300,0)</f>
        <v>0</v>
      </c>
      <c r="V300" s="101"/>
      <c r="W300" s="102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ht="12.75" customHeight="1" x14ac:dyDescent="0.3">
      <c r="A301" s="16"/>
      <c r="B301" s="88"/>
      <c r="C301" s="23" t="s">
        <v>1456</v>
      </c>
      <c r="D301" s="89"/>
      <c r="E301" s="90"/>
      <c r="F301" s="112"/>
      <c r="G301" s="92"/>
      <c r="H301" s="92"/>
      <c r="I301" s="94"/>
      <c r="J301" s="90"/>
      <c r="K301" s="95"/>
      <c r="L301" s="96"/>
      <c r="M301" s="95"/>
      <c r="N301" s="96"/>
      <c r="O301" s="97"/>
      <c r="P301" s="144"/>
      <c r="Q301" s="99"/>
      <c r="R301" s="100"/>
      <c r="S301" s="101"/>
      <c r="T301" s="102"/>
      <c r="U301" s="101"/>
      <c r="V301" s="101"/>
      <c r="W301" s="102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ht="12.75" customHeight="1" x14ac:dyDescent="0.25">
      <c r="A302" s="16"/>
      <c r="B302" s="88" t="s">
        <v>970</v>
      </c>
      <c r="C302" s="89" t="s">
        <v>1322</v>
      </c>
      <c r="D302" s="89"/>
      <c r="E302" s="114" t="s">
        <v>971</v>
      </c>
      <c r="F302" s="112"/>
      <c r="G302" s="92">
        <v>2225</v>
      </c>
      <c r="H302" s="93"/>
      <c r="I302" s="94">
        <v>1.7</v>
      </c>
      <c r="J302" s="90">
        <f>I302*G302</f>
        <v>3782.5</v>
      </c>
      <c r="K302" s="95">
        <f>IF($U$1=1,IF(P302=1,T302,$V$1),IF($S$1=1,R302,""))</f>
        <v>64</v>
      </c>
      <c r="L302" s="96">
        <f>IF($U$1=1,U302,IF($S$1=1,S302,""))</f>
        <v>142400</v>
      </c>
      <c r="M302" s="95">
        <f>IF($U$1=2,IF(P302=1,T302,$V$1),"")</f>
        <v>0.15</v>
      </c>
      <c r="N302" s="96">
        <f>IF($U$1=2,U302,"")</f>
        <v>333.75</v>
      </c>
      <c r="O302" s="97"/>
      <c r="P302" s="136">
        <v>1</v>
      </c>
      <c r="Q302" s="99"/>
      <c r="R302" s="100">
        <v>64</v>
      </c>
      <c r="S302" s="101">
        <f>R302*(1-$D$1)*G302</f>
        <v>142400</v>
      </c>
      <c r="T302" s="102">
        <v>0.15</v>
      </c>
      <c r="U302" s="101">
        <f>IF(P302=1,T302*(1-$J$1)*G302,0)</f>
        <v>333.75</v>
      </c>
      <c r="V302" s="101"/>
      <c r="W302" s="102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s="34" customFormat="1" ht="27.75" customHeight="1" x14ac:dyDescent="0.25">
      <c r="A303" s="33"/>
      <c r="B303" s="142" t="s">
        <v>972</v>
      </c>
      <c r="C303" s="143" t="s">
        <v>1323</v>
      </c>
      <c r="D303" s="143"/>
      <c r="E303" s="149" t="s">
        <v>973</v>
      </c>
      <c r="F303" s="150"/>
      <c r="G303" s="151">
        <v>579</v>
      </c>
      <c r="H303" s="152"/>
      <c r="I303" s="153">
        <v>1.8</v>
      </c>
      <c r="J303" s="154">
        <f>I303*G303</f>
        <v>1042.2</v>
      </c>
      <c r="K303" s="155">
        <f>IF($U$1=1,IF(P303=1,T303,$V$1),IF($S$1=1,R303,""))</f>
        <v>68</v>
      </c>
      <c r="L303" s="156">
        <f>IF($U$1=1,U303,IF($S$1=1,S303,""))</f>
        <v>39372</v>
      </c>
      <c r="M303" s="155">
        <f>IF($U$1=2,IF(P303=1,T303,$V$1),"")</f>
        <v>0.16</v>
      </c>
      <c r="N303" s="156">
        <f>IF($U$1=2,U303,"")</f>
        <v>92.64</v>
      </c>
      <c r="O303" s="157"/>
      <c r="P303" s="158">
        <v>1</v>
      </c>
      <c r="Q303" s="159"/>
      <c r="R303" s="100">
        <v>68</v>
      </c>
      <c r="S303" s="160">
        <f>R303*(1-$D$1)*G303</f>
        <v>39372</v>
      </c>
      <c r="T303" s="161">
        <v>0.16</v>
      </c>
      <c r="U303" s="160">
        <f>IF(P303=1,T303*(1-$J$1)*G303,0)</f>
        <v>92.64</v>
      </c>
      <c r="V303" s="160"/>
      <c r="W303" s="161"/>
      <c r="Y303" s="35"/>
      <c r="Z303" s="35"/>
      <c r="AA303" s="35"/>
      <c r="AB303" s="35"/>
      <c r="AC303" s="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</row>
    <row r="304" spans="1:43" ht="12.75" customHeight="1" x14ac:dyDescent="0.3">
      <c r="A304" s="16"/>
      <c r="B304" s="88" t="s">
        <v>177</v>
      </c>
      <c r="C304" s="23" t="s">
        <v>552</v>
      </c>
      <c r="D304" s="23"/>
      <c r="E304" s="90" t="s">
        <v>177</v>
      </c>
      <c r="F304" s="102"/>
      <c r="G304" s="112"/>
      <c r="H304" s="112"/>
      <c r="I304" s="94"/>
      <c r="J304" s="90"/>
      <c r="K304" s="95"/>
      <c r="L304" s="90"/>
      <c r="M304" s="90"/>
      <c r="N304" s="90"/>
      <c r="O304" s="113"/>
      <c r="P304" s="99"/>
      <c r="Q304" s="99"/>
      <c r="R304" s="100"/>
      <c r="S304" s="101"/>
      <c r="T304" s="102"/>
      <c r="U304" s="102"/>
      <c r="V304" s="102"/>
      <c r="W304" s="102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ht="12.75" customHeight="1" x14ac:dyDescent="0.25">
      <c r="A305" s="16"/>
      <c r="B305" s="88" t="s">
        <v>974</v>
      </c>
      <c r="C305" s="89" t="s">
        <v>1324</v>
      </c>
      <c r="D305" s="89"/>
      <c r="E305" s="90" t="s">
        <v>975</v>
      </c>
      <c r="F305" s="91"/>
      <c r="G305" s="92"/>
      <c r="H305" s="93"/>
      <c r="I305" s="94">
        <v>16</v>
      </c>
      <c r="J305" s="90">
        <f>I305*G305</f>
        <v>0</v>
      </c>
      <c r="K305" s="95">
        <f t="shared" si="145"/>
        <v>922</v>
      </c>
      <c r="L305" s="96">
        <f>IF($U$1=1,U305,IF($S$1=1,S305,""))</f>
        <v>0</v>
      </c>
      <c r="M305" s="95" t="str">
        <f>IF($U$1=2,IF(P305=1,T305,$V$1),"")</f>
        <v>Ej hyrbar</v>
      </c>
      <c r="N305" s="96">
        <f>IF($U$1=2,U305,"")</f>
        <v>0</v>
      </c>
      <c r="O305" s="97"/>
      <c r="P305" s="136"/>
      <c r="Q305" s="99"/>
      <c r="R305" s="100">
        <v>922</v>
      </c>
      <c r="S305" s="101">
        <f>R305*(1-$D$1)*G305</f>
        <v>0</v>
      </c>
      <c r="T305" s="102" t="s">
        <v>621</v>
      </c>
      <c r="U305" s="101">
        <f>IF(P305=1,T305*(1-$J$1)*G305,0)</f>
        <v>0</v>
      </c>
      <c r="V305" s="101"/>
      <c r="W305" s="102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ht="12.75" customHeight="1" x14ac:dyDescent="0.25">
      <c r="A306" s="16"/>
      <c r="B306" s="88" t="s">
        <v>976</v>
      </c>
      <c r="C306" s="89" t="s">
        <v>1325</v>
      </c>
      <c r="D306" s="89"/>
      <c r="E306" s="90" t="s">
        <v>977</v>
      </c>
      <c r="F306" s="91"/>
      <c r="G306" s="92"/>
      <c r="H306" s="93"/>
      <c r="I306" s="94">
        <v>14.8</v>
      </c>
      <c r="J306" s="90">
        <f t="shared" ref="J306:J340" si="181">I306*G306</f>
        <v>0</v>
      </c>
      <c r="K306" s="95">
        <f t="shared" ref="K306:K340" si="182">IF($U$1=1,IF(P306=1,T306,$V$1),IF($S$1=1,R306,""))</f>
        <v>894</v>
      </c>
      <c r="L306" s="96">
        <f t="shared" ref="L306:L340" si="183">IF($U$1=1,U306,IF($S$1=1,S306,""))</f>
        <v>0</v>
      </c>
      <c r="M306" s="95" t="str">
        <f t="shared" ref="M306:M340" si="184">IF($U$1=2,IF(P306=1,T306,$V$1),"")</f>
        <v>Ej hyrbar</v>
      </c>
      <c r="N306" s="96">
        <f t="shared" ref="N306:N340" si="185">IF($U$1=2,U306,"")</f>
        <v>0</v>
      </c>
      <c r="O306" s="97"/>
      <c r="P306" s="136"/>
      <c r="Q306" s="99"/>
      <c r="R306" s="100">
        <v>894</v>
      </c>
      <c r="S306" s="101">
        <f t="shared" ref="S306:S340" si="186">R306*(1-$D$1)*G306</f>
        <v>0</v>
      </c>
      <c r="T306" s="102" t="s">
        <v>621</v>
      </c>
      <c r="U306" s="101">
        <f t="shared" ref="U306:U340" si="187">IF(P306=1,T306*(1-$J$1)*G306,0)</f>
        <v>0</v>
      </c>
      <c r="V306" s="101"/>
      <c r="W306" s="102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ht="12.75" customHeight="1" x14ac:dyDescent="0.25">
      <c r="A307" s="16"/>
      <c r="B307" s="88" t="s">
        <v>978</v>
      </c>
      <c r="C307" s="89" t="s">
        <v>1326</v>
      </c>
      <c r="D307" s="89"/>
      <c r="E307" s="90" t="s">
        <v>979</v>
      </c>
      <c r="F307" s="91"/>
      <c r="G307" s="92"/>
      <c r="H307" s="93"/>
      <c r="I307" s="94">
        <v>13.7</v>
      </c>
      <c r="J307" s="90">
        <f t="shared" si="181"/>
        <v>0</v>
      </c>
      <c r="K307" s="95">
        <f t="shared" si="182"/>
        <v>862</v>
      </c>
      <c r="L307" s="96">
        <f t="shared" si="183"/>
        <v>0</v>
      </c>
      <c r="M307" s="95" t="str">
        <f t="shared" si="184"/>
        <v>Ej hyrbar</v>
      </c>
      <c r="N307" s="96">
        <f t="shared" si="185"/>
        <v>0</v>
      </c>
      <c r="O307" s="97"/>
      <c r="P307" s="136"/>
      <c r="Q307" s="99"/>
      <c r="R307" s="100">
        <v>862</v>
      </c>
      <c r="S307" s="101">
        <f t="shared" si="186"/>
        <v>0</v>
      </c>
      <c r="T307" s="102" t="s">
        <v>621</v>
      </c>
      <c r="U307" s="101">
        <f t="shared" si="187"/>
        <v>0</v>
      </c>
      <c r="V307" s="101"/>
      <c r="W307" s="102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ht="12.75" customHeight="1" x14ac:dyDescent="0.25">
      <c r="A308" s="16"/>
      <c r="B308" s="88" t="s">
        <v>980</v>
      </c>
      <c r="C308" s="89" t="s">
        <v>1327</v>
      </c>
      <c r="D308" s="89"/>
      <c r="E308" s="90" t="s">
        <v>981</v>
      </c>
      <c r="F308" s="91"/>
      <c r="G308" s="92"/>
      <c r="H308" s="93"/>
      <c r="I308" s="94">
        <v>12.6</v>
      </c>
      <c r="J308" s="90">
        <f t="shared" si="181"/>
        <v>0</v>
      </c>
      <c r="K308" s="95">
        <f t="shared" si="182"/>
        <v>839</v>
      </c>
      <c r="L308" s="96">
        <f t="shared" si="183"/>
        <v>0</v>
      </c>
      <c r="M308" s="95" t="str">
        <f t="shared" si="184"/>
        <v>Ej hyrbar</v>
      </c>
      <c r="N308" s="96">
        <f t="shared" si="185"/>
        <v>0</v>
      </c>
      <c r="O308" s="97"/>
      <c r="P308" s="136"/>
      <c r="Q308" s="99"/>
      <c r="R308" s="100">
        <v>839</v>
      </c>
      <c r="S308" s="101">
        <f t="shared" si="186"/>
        <v>0</v>
      </c>
      <c r="T308" s="102" t="s">
        <v>621</v>
      </c>
      <c r="U308" s="101">
        <f t="shared" si="187"/>
        <v>0</v>
      </c>
      <c r="V308" s="101"/>
      <c r="W308" s="102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ht="12.75" customHeight="1" x14ac:dyDescent="0.25">
      <c r="A309" s="16"/>
      <c r="B309" s="88" t="s">
        <v>982</v>
      </c>
      <c r="C309" s="89" t="s">
        <v>1328</v>
      </c>
      <c r="D309" s="89"/>
      <c r="E309" s="90" t="s">
        <v>983</v>
      </c>
      <c r="F309" s="91"/>
      <c r="G309" s="92"/>
      <c r="H309" s="93"/>
      <c r="I309" s="94">
        <v>12.2</v>
      </c>
      <c r="J309" s="90">
        <f t="shared" si="181"/>
        <v>0</v>
      </c>
      <c r="K309" s="95">
        <f t="shared" si="182"/>
        <v>826</v>
      </c>
      <c r="L309" s="96">
        <f t="shared" si="183"/>
        <v>0</v>
      </c>
      <c r="M309" s="95" t="str">
        <f t="shared" si="184"/>
        <v>Ej hyrbar</v>
      </c>
      <c r="N309" s="96">
        <f t="shared" si="185"/>
        <v>0</v>
      </c>
      <c r="O309" s="97"/>
      <c r="P309" s="136"/>
      <c r="Q309" s="99"/>
      <c r="R309" s="100">
        <v>826</v>
      </c>
      <c r="S309" s="101">
        <f t="shared" si="186"/>
        <v>0</v>
      </c>
      <c r="T309" s="102" t="s">
        <v>621</v>
      </c>
      <c r="U309" s="101">
        <f t="shared" si="187"/>
        <v>0</v>
      </c>
      <c r="V309" s="101"/>
      <c r="W309" s="102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ht="12.75" customHeight="1" x14ac:dyDescent="0.25">
      <c r="A310" s="16"/>
      <c r="B310" s="88" t="s">
        <v>984</v>
      </c>
      <c r="C310" s="89" t="s">
        <v>1329</v>
      </c>
      <c r="D310" s="89"/>
      <c r="E310" s="90" t="s">
        <v>985</v>
      </c>
      <c r="F310" s="91"/>
      <c r="G310" s="92"/>
      <c r="H310" s="93"/>
      <c r="I310" s="94">
        <v>11.8</v>
      </c>
      <c r="J310" s="90">
        <f t="shared" si="181"/>
        <v>0</v>
      </c>
      <c r="K310" s="95">
        <f t="shared" si="182"/>
        <v>816</v>
      </c>
      <c r="L310" s="96">
        <f t="shared" si="183"/>
        <v>0</v>
      </c>
      <c r="M310" s="95" t="str">
        <f t="shared" si="184"/>
        <v>Ej hyrbar</v>
      </c>
      <c r="N310" s="96">
        <f t="shared" si="185"/>
        <v>0</v>
      </c>
      <c r="O310" s="97"/>
      <c r="P310" s="136"/>
      <c r="Q310" s="99"/>
      <c r="R310" s="100">
        <v>816</v>
      </c>
      <c r="S310" s="101">
        <f t="shared" si="186"/>
        <v>0</v>
      </c>
      <c r="T310" s="102" t="s">
        <v>621</v>
      </c>
      <c r="U310" s="101">
        <f t="shared" si="187"/>
        <v>0</v>
      </c>
      <c r="V310" s="101"/>
      <c r="W310" s="102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ht="12.75" customHeight="1" x14ac:dyDescent="0.25">
      <c r="A311" s="16"/>
      <c r="B311" s="88" t="s">
        <v>986</v>
      </c>
      <c r="C311" s="89" t="s">
        <v>1330</v>
      </c>
      <c r="D311" s="89"/>
      <c r="E311" s="90" t="s">
        <v>987</v>
      </c>
      <c r="F311" s="91"/>
      <c r="G311" s="92"/>
      <c r="H311" s="93"/>
      <c r="I311" s="94">
        <v>11.5</v>
      </c>
      <c r="J311" s="90">
        <f t="shared" si="181"/>
        <v>0</v>
      </c>
      <c r="K311" s="95">
        <f t="shared" si="182"/>
        <v>807</v>
      </c>
      <c r="L311" s="96">
        <f t="shared" si="183"/>
        <v>0</v>
      </c>
      <c r="M311" s="95" t="str">
        <f t="shared" si="184"/>
        <v>Ej hyrbar</v>
      </c>
      <c r="N311" s="96">
        <f t="shared" si="185"/>
        <v>0</v>
      </c>
      <c r="O311" s="97"/>
      <c r="P311" s="136"/>
      <c r="Q311" s="99"/>
      <c r="R311" s="100">
        <v>807</v>
      </c>
      <c r="S311" s="101">
        <f t="shared" si="186"/>
        <v>0</v>
      </c>
      <c r="T311" s="102" t="s">
        <v>621</v>
      </c>
      <c r="U311" s="101">
        <f t="shared" si="187"/>
        <v>0</v>
      </c>
      <c r="V311" s="101"/>
      <c r="W311" s="102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ht="12.75" customHeight="1" x14ac:dyDescent="0.25">
      <c r="A312" s="16"/>
      <c r="B312" s="88" t="s">
        <v>988</v>
      </c>
      <c r="C312" s="89" t="s">
        <v>1331</v>
      </c>
      <c r="D312" s="89"/>
      <c r="E312" s="90" t="s">
        <v>989</v>
      </c>
      <c r="F312" s="91"/>
      <c r="G312" s="92"/>
      <c r="H312" s="93"/>
      <c r="I312" s="94">
        <v>11</v>
      </c>
      <c r="J312" s="90">
        <f t="shared" si="181"/>
        <v>0</v>
      </c>
      <c r="K312" s="95">
        <f t="shared" si="182"/>
        <v>803</v>
      </c>
      <c r="L312" s="96">
        <f t="shared" si="183"/>
        <v>0</v>
      </c>
      <c r="M312" s="95" t="str">
        <f t="shared" si="184"/>
        <v>Ej hyrbar</v>
      </c>
      <c r="N312" s="96">
        <f t="shared" si="185"/>
        <v>0</v>
      </c>
      <c r="O312" s="97"/>
      <c r="P312" s="136"/>
      <c r="Q312" s="99"/>
      <c r="R312" s="100">
        <v>803</v>
      </c>
      <c r="S312" s="101">
        <f t="shared" si="186"/>
        <v>0</v>
      </c>
      <c r="T312" s="102" t="s">
        <v>621</v>
      </c>
      <c r="U312" s="101">
        <f t="shared" si="187"/>
        <v>0</v>
      </c>
      <c r="V312" s="101"/>
      <c r="W312" s="102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ht="12.75" customHeight="1" x14ac:dyDescent="0.25">
      <c r="A313" s="16"/>
      <c r="B313" s="88" t="s">
        <v>990</v>
      </c>
      <c r="C313" s="89" t="s">
        <v>1332</v>
      </c>
      <c r="D313" s="89"/>
      <c r="E313" s="90" t="s">
        <v>991</v>
      </c>
      <c r="F313" s="91"/>
      <c r="G313" s="92"/>
      <c r="H313" s="93"/>
      <c r="I313" s="94">
        <v>11</v>
      </c>
      <c r="J313" s="90">
        <f t="shared" si="181"/>
        <v>0</v>
      </c>
      <c r="K313" s="95">
        <f t="shared" si="182"/>
        <v>794</v>
      </c>
      <c r="L313" s="96">
        <f t="shared" si="183"/>
        <v>0</v>
      </c>
      <c r="M313" s="95" t="str">
        <f t="shared" si="184"/>
        <v>Ej hyrbar</v>
      </c>
      <c r="N313" s="96">
        <f t="shared" si="185"/>
        <v>0</v>
      </c>
      <c r="O313" s="97"/>
      <c r="P313" s="136"/>
      <c r="Q313" s="99"/>
      <c r="R313" s="100">
        <v>794</v>
      </c>
      <c r="S313" s="101">
        <f t="shared" si="186"/>
        <v>0</v>
      </c>
      <c r="T313" s="102" t="s">
        <v>621</v>
      </c>
      <c r="U313" s="101">
        <f t="shared" si="187"/>
        <v>0</v>
      </c>
      <c r="V313" s="101"/>
      <c r="W313" s="102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ht="12.75" customHeight="1" x14ac:dyDescent="0.25">
      <c r="A314" s="16"/>
      <c r="B314" s="88" t="s">
        <v>992</v>
      </c>
      <c r="C314" s="89" t="s">
        <v>1333</v>
      </c>
      <c r="D314" s="89"/>
      <c r="E314" s="90" t="s">
        <v>993</v>
      </c>
      <c r="F314" s="91"/>
      <c r="G314" s="92"/>
      <c r="H314" s="93"/>
      <c r="I314" s="94">
        <v>15.1</v>
      </c>
      <c r="J314" s="90">
        <f t="shared" si="181"/>
        <v>0</v>
      </c>
      <c r="K314" s="95">
        <f t="shared" si="182"/>
        <v>881</v>
      </c>
      <c r="L314" s="96">
        <f t="shared" si="183"/>
        <v>0</v>
      </c>
      <c r="M314" s="95" t="str">
        <f t="shared" si="184"/>
        <v>Ej hyrbar</v>
      </c>
      <c r="N314" s="96">
        <f t="shared" si="185"/>
        <v>0</v>
      </c>
      <c r="O314" s="97"/>
      <c r="P314" s="136"/>
      <c r="Q314" s="99"/>
      <c r="R314" s="100">
        <v>881</v>
      </c>
      <c r="S314" s="101">
        <f t="shared" si="186"/>
        <v>0</v>
      </c>
      <c r="T314" s="102" t="s">
        <v>621</v>
      </c>
      <c r="U314" s="101">
        <f t="shared" si="187"/>
        <v>0</v>
      </c>
      <c r="V314" s="101"/>
      <c r="W314" s="102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ht="12.75" customHeight="1" x14ac:dyDescent="0.25">
      <c r="A315" s="16"/>
      <c r="B315" s="88" t="s">
        <v>994</v>
      </c>
      <c r="C315" s="89" t="s">
        <v>1334</v>
      </c>
      <c r="D315" s="89"/>
      <c r="E315" s="90" t="s">
        <v>995</v>
      </c>
      <c r="F315" s="91"/>
      <c r="G315" s="92"/>
      <c r="H315" s="93"/>
      <c r="I315" s="94">
        <v>13.8</v>
      </c>
      <c r="J315" s="90">
        <f t="shared" si="181"/>
        <v>0</v>
      </c>
      <c r="K315" s="95">
        <f t="shared" si="182"/>
        <v>858</v>
      </c>
      <c r="L315" s="96">
        <f t="shared" si="183"/>
        <v>0</v>
      </c>
      <c r="M315" s="95" t="str">
        <f t="shared" si="184"/>
        <v>Ej hyrbar</v>
      </c>
      <c r="N315" s="96">
        <f t="shared" si="185"/>
        <v>0</v>
      </c>
      <c r="O315" s="97"/>
      <c r="P315" s="136"/>
      <c r="Q315" s="99"/>
      <c r="R315" s="100">
        <v>858</v>
      </c>
      <c r="S315" s="101">
        <f t="shared" si="186"/>
        <v>0</v>
      </c>
      <c r="T315" s="102" t="s">
        <v>621</v>
      </c>
      <c r="U315" s="101">
        <f t="shared" si="187"/>
        <v>0</v>
      </c>
      <c r="V315" s="101"/>
      <c r="W315" s="102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ht="12.75" customHeight="1" x14ac:dyDescent="0.25">
      <c r="A316" s="16"/>
      <c r="B316" s="88" t="s">
        <v>996</v>
      </c>
      <c r="C316" s="89" t="s">
        <v>1335</v>
      </c>
      <c r="D316" s="89"/>
      <c r="E316" s="90" t="s">
        <v>997</v>
      </c>
      <c r="F316" s="91"/>
      <c r="G316" s="92"/>
      <c r="H316" s="93"/>
      <c r="I316" s="94">
        <v>12.5</v>
      </c>
      <c r="J316" s="90">
        <f t="shared" si="181"/>
        <v>0</v>
      </c>
      <c r="K316" s="95">
        <f t="shared" si="182"/>
        <v>830</v>
      </c>
      <c r="L316" s="96">
        <f t="shared" si="183"/>
        <v>0</v>
      </c>
      <c r="M316" s="95" t="str">
        <f t="shared" si="184"/>
        <v>Ej hyrbar</v>
      </c>
      <c r="N316" s="96">
        <f t="shared" si="185"/>
        <v>0</v>
      </c>
      <c r="O316" s="97"/>
      <c r="P316" s="136"/>
      <c r="Q316" s="99"/>
      <c r="R316" s="100">
        <v>830</v>
      </c>
      <c r="S316" s="101">
        <f t="shared" si="186"/>
        <v>0</v>
      </c>
      <c r="T316" s="102" t="s">
        <v>621</v>
      </c>
      <c r="U316" s="101">
        <f t="shared" si="187"/>
        <v>0</v>
      </c>
      <c r="V316" s="101"/>
      <c r="W316" s="102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ht="12.75" customHeight="1" x14ac:dyDescent="0.25">
      <c r="A317" s="16"/>
      <c r="B317" s="88" t="s">
        <v>998</v>
      </c>
      <c r="C317" s="89" t="s">
        <v>1336</v>
      </c>
      <c r="D317" s="89"/>
      <c r="E317" s="90" t="s">
        <v>999</v>
      </c>
      <c r="F317" s="91"/>
      <c r="G317" s="92"/>
      <c r="H317" s="93"/>
      <c r="I317" s="94">
        <v>11.4</v>
      </c>
      <c r="J317" s="90">
        <f t="shared" si="181"/>
        <v>0</v>
      </c>
      <c r="K317" s="95">
        <f t="shared" si="182"/>
        <v>803</v>
      </c>
      <c r="L317" s="96">
        <f t="shared" si="183"/>
        <v>0</v>
      </c>
      <c r="M317" s="95" t="str">
        <f t="shared" si="184"/>
        <v>Ej hyrbar</v>
      </c>
      <c r="N317" s="96">
        <f t="shared" si="185"/>
        <v>0</v>
      </c>
      <c r="O317" s="97"/>
      <c r="P317" s="136"/>
      <c r="Q317" s="99"/>
      <c r="R317" s="100">
        <v>803</v>
      </c>
      <c r="S317" s="101">
        <f t="shared" si="186"/>
        <v>0</v>
      </c>
      <c r="T317" s="102" t="s">
        <v>621</v>
      </c>
      <c r="U317" s="101">
        <f t="shared" si="187"/>
        <v>0</v>
      </c>
      <c r="V317" s="101"/>
      <c r="W317" s="102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ht="12.75" customHeight="1" x14ac:dyDescent="0.25">
      <c r="A318" s="16"/>
      <c r="B318" s="88" t="s">
        <v>1000</v>
      </c>
      <c r="C318" s="89" t="s">
        <v>1337</v>
      </c>
      <c r="D318" s="89"/>
      <c r="E318" s="90" t="s">
        <v>1001</v>
      </c>
      <c r="F318" s="91"/>
      <c r="G318" s="92"/>
      <c r="H318" s="93"/>
      <c r="I318" s="94">
        <v>10.9</v>
      </c>
      <c r="J318" s="90">
        <f t="shared" si="181"/>
        <v>0</v>
      </c>
      <c r="K318" s="95">
        <f t="shared" si="182"/>
        <v>789</v>
      </c>
      <c r="L318" s="96">
        <f t="shared" si="183"/>
        <v>0</v>
      </c>
      <c r="M318" s="95" t="str">
        <f t="shared" si="184"/>
        <v>Ej hyrbar</v>
      </c>
      <c r="N318" s="96">
        <f t="shared" si="185"/>
        <v>0</v>
      </c>
      <c r="O318" s="97"/>
      <c r="P318" s="136"/>
      <c r="Q318" s="99"/>
      <c r="R318" s="100">
        <v>789</v>
      </c>
      <c r="S318" s="101">
        <f t="shared" si="186"/>
        <v>0</v>
      </c>
      <c r="T318" s="102" t="s">
        <v>621</v>
      </c>
      <c r="U318" s="101">
        <f t="shared" si="187"/>
        <v>0</v>
      </c>
      <c r="V318" s="101"/>
      <c r="W318" s="102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ht="12.75" customHeight="1" x14ac:dyDescent="0.25">
      <c r="A319" s="16"/>
      <c r="B319" s="88" t="s">
        <v>1002</v>
      </c>
      <c r="C319" s="89" t="s">
        <v>1338</v>
      </c>
      <c r="D319" s="89"/>
      <c r="E319" s="90" t="s">
        <v>1003</v>
      </c>
      <c r="F319" s="91"/>
      <c r="G319" s="92"/>
      <c r="H319" s="93"/>
      <c r="I319" s="94">
        <v>10.4</v>
      </c>
      <c r="J319" s="90">
        <f t="shared" si="181"/>
        <v>0</v>
      </c>
      <c r="K319" s="95">
        <f t="shared" si="182"/>
        <v>775</v>
      </c>
      <c r="L319" s="96">
        <f t="shared" si="183"/>
        <v>0</v>
      </c>
      <c r="M319" s="95" t="str">
        <f t="shared" si="184"/>
        <v>Ej hyrbar</v>
      </c>
      <c r="N319" s="96">
        <f t="shared" si="185"/>
        <v>0</v>
      </c>
      <c r="O319" s="97"/>
      <c r="P319" s="136"/>
      <c r="Q319" s="99"/>
      <c r="R319" s="100">
        <v>775</v>
      </c>
      <c r="S319" s="101">
        <f t="shared" si="186"/>
        <v>0</v>
      </c>
      <c r="T319" s="102" t="s">
        <v>621</v>
      </c>
      <c r="U319" s="101">
        <f t="shared" si="187"/>
        <v>0</v>
      </c>
      <c r="V319" s="101"/>
      <c r="W319" s="102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ht="12.75" customHeight="1" x14ac:dyDescent="0.25">
      <c r="A320" s="16"/>
      <c r="B320" s="88" t="s">
        <v>1004</v>
      </c>
      <c r="C320" s="89" t="s">
        <v>1339</v>
      </c>
      <c r="D320" s="89"/>
      <c r="E320" s="90" t="s">
        <v>1005</v>
      </c>
      <c r="F320" s="91"/>
      <c r="G320" s="92"/>
      <c r="H320" s="93"/>
      <c r="I320" s="94">
        <v>10</v>
      </c>
      <c r="J320" s="90">
        <f t="shared" si="181"/>
        <v>0</v>
      </c>
      <c r="K320" s="95">
        <f t="shared" si="182"/>
        <v>766</v>
      </c>
      <c r="L320" s="96">
        <f t="shared" si="183"/>
        <v>0</v>
      </c>
      <c r="M320" s="95" t="str">
        <f t="shared" si="184"/>
        <v>Ej hyrbar</v>
      </c>
      <c r="N320" s="96">
        <f t="shared" si="185"/>
        <v>0</v>
      </c>
      <c r="O320" s="97"/>
      <c r="P320" s="136"/>
      <c r="Q320" s="99"/>
      <c r="R320" s="100">
        <v>766</v>
      </c>
      <c r="S320" s="101">
        <f t="shared" si="186"/>
        <v>0</v>
      </c>
      <c r="T320" s="102" t="s">
        <v>621</v>
      </c>
      <c r="U320" s="101">
        <f t="shared" si="187"/>
        <v>0</v>
      </c>
      <c r="V320" s="101"/>
      <c r="W320" s="102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ht="12.75" customHeight="1" x14ac:dyDescent="0.25">
      <c r="A321" s="16"/>
      <c r="B321" s="88" t="s">
        <v>1006</v>
      </c>
      <c r="C321" s="89" t="s">
        <v>1340</v>
      </c>
      <c r="D321" s="89"/>
      <c r="E321" s="90" t="s">
        <v>1007</v>
      </c>
      <c r="F321" s="91"/>
      <c r="G321" s="92"/>
      <c r="H321" s="93"/>
      <c r="I321" s="94">
        <v>9.6999999999999993</v>
      </c>
      <c r="J321" s="90">
        <f t="shared" si="181"/>
        <v>0</v>
      </c>
      <c r="K321" s="95">
        <f t="shared" si="182"/>
        <v>757</v>
      </c>
      <c r="L321" s="96">
        <f t="shared" si="183"/>
        <v>0</v>
      </c>
      <c r="M321" s="95" t="str">
        <f t="shared" si="184"/>
        <v>Ej hyrbar</v>
      </c>
      <c r="N321" s="96">
        <f t="shared" si="185"/>
        <v>0</v>
      </c>
      <c r="O321" s="97"/>
      <c r="P321" s="136"/>
      <c r="Q321" s="99"/>
      <c r="R321" s="100">
        <v>757</v>
      </c>
      <c r="S321" s="101">
        <f t="shared" si="186"/>
        <v>0</v>
      </c>
      <c r="T321" s="102" t="s">
        <v>621</v>
      </c>
      <c r="U321" s="101">
        <f t="shared" si="187"/>
        <v>0</v>
      </c>
      <c r="V321" s="101"/>
      <c r="W321" s="102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ht="12.75" customHeight="1" x14ac:dyDescent="0.25">
      <c r="A322" s="16"/>
      <c r="B322" s="88" t="s">
        <v>1008</v>
      </c>
      <c r="C322" s="89" t="s">
        <v>1341</v>
      </c>
      <c r="D322" s="89"/>
      <c r="E322" s="90" t="s">
        <v>1009</v>
      </c>
      <c r="F322" s="91"/>
      <c r="G322" s="92"/>
      <c r="H322" s="93"/>
      <c r="I322" s="94">
        <v>9.4</v>
      </c>
      <c r="J322" s="90">
        <f t="shared" si="181"/>
        <v>0</v>
      </c>
      <c r="K322" s="95">
        <f t="shared" si="182"/>
        <v>756</v>
      </c>
      <c r="L322" s="96">
        <f t="shared" si="183"/>
        <v>0</v>
      </c>
      <c r="M322" s="95" t="str">
        <f t="shared" si="184"/>
        <v>Ej hyrbar</v>
      </c>
      <c r="N322" s="96">
        <f t="shared" si="185"/>
        <v>0</v>
      </c>
      <c r="O322" s="97"/>
      <c r="P322" s="136"/>
      <c r="Q322" s="99"/>
      <c r="R322" s="100">
        <v>756</v>
      </c>
      <c r="S322" s="101">
        <f t="shared" si="186"/>
        <v>0</v>
      </c>
      <c r="T322" s="102" t="s">
        <v>621</v>
      </c>
      <c r="U322" s="101">
        <f t="shared" si="187"/>
        <v>0</v>
      </c>
      <c r="V322" s="101"/>
      <c r="W322" s="102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ht="12.75" customHeight="1" x14ac:dyDescent="0.25">
      <c r="A323" s="16"/>
      <c r="B323" s="88" t="s">
        <v>1010</v>
      </c>
      <c r="C323" s="89" t="s">
        <v>1342</v>
      </c>
      <c r="D323" s="89"/>
      <c r="E323" s="90" t="s">
        <v>1011</v>
      </c>
      <c r="F323" s="91"/>
      <c r="G323" s="92"/>
      <c r="H323" s="93"/>
      <c r="I323" s="94">
        <v>14.4</v>
      </c>
      <c r="J323" s="90">
        <f t="shared" si="181"/>
        <v>0</v>
      </c>
      <c r="K323" s="95">
        <f t="shared" si="182"/>
        <v>871</v>
      </c>
      <c r="L323" s="96">
        <f t="shared" si="183"/>
        <v>0</v>
      </c>
      <c r="M323" s="95" t="str">
        <f t="shared" si="184"/>
        <v>Ej hyrbar</v>
      </c>
      <c r="N323" s="96">
        <f t="shared" si="185"/>
        <v>0</v>
      </c>
      <c r="O323" s="97"/>
      <c r="P323" s="136"/>
      <c r="Q323" s="99"/>
      <c r="R323" s="100">
        <v>871</v>
      </c>
      <c r="S323" s="101">
        <f t="shared" si="186"/>
        <v>0</v>
      </c>
      <c r="T323" s="102" t="s">
        <v>621</v>
      </c>
      <c r="U323" s="101">
        <f t="shared" si="187"/>
        <v>0</v>
      </c>
      <c r="V323" s="101"/>
      <c r="W323" s="102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ht="12.75" customHeight="1" x14ac:dyDescent="0.25">
      <c r="A324" s="16"/>
      <c r="B324" s="88" t="s">
        <v>1012</v>
      </c>
      <c r="C324" s="89" t="s">
        <v>1343</v>
      </c>
      <c r="D324" s="89"/>
      <c r="E324" s="90" t="s">
        <v>1013</v>
      </c>
      <c r="F324" s="91"/>
      <c r="G324" s="92"/>
      <c r="H324" s="93"/>
      <c r="I324" s="94">
        <v>12.9</v>
      </c>
      <c r="J324" s="90">
        <f t="shared" si="181"/>
        <v>0</v>
      </c>
      <c r="K324" s="95">
        <f t="shared" si="182"/>
        <v>843</v>
      </c>
      <c r="L324" s="96">
        <f t="shared" si="183"/>
        <v>0</v>
      </c>
      <c r="M324" s="95" t="str">
        <f t="shared" si="184"/>
        <v>Ej hyrbar</v>
      </c>
      <c r="N324" s="96">
        <f t="shared" si="185"/>
        <v>0</v>
      </c>
      <c r="O324" s="97"/>
      <c r="P324" s="136"/>
      <c r="Q324" s="99"/>
      <c r="R324" s="100">
        <v>843</v>
      </c>
      <c r="S324" s="101">
        <f t="shared" si="186"/>
        <v>0</v>
      </c>
      <c r="T324" s="102" t="s">
        <v>621</v>
      </c>
      <c r="U324" s="101">
        <f t="shared" si="187"/>
        <v>0</v>
      </c>
      <c r="V324" s="101"/>
      <c r="W324" s="102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ht="12.75" customHeight="1" x14ac:dyDescent="0.25">
      <c r="A325" s="16"/>
      <c r="B325" s="88" t="s">
        <v>1014</v>
      </c>
      <c r="C325" s="89" t="s">
        <v>1344</v>
      </c>
      <c r="D325" s="89"/>
      <c r="E325" s="90" t="s">
        <v>1015</v>
      </c>
      <c r="F325" s="91"/>
      <c r="G325" s="92"/>
      <c r="H325" s="93"/>
      <c r="I325" s="94">
        <v>11.5</v>
      </c>
      <c r="J325" s="90">
        <f t="shared" si="181"/>
        <v>0</v>
      </c>
      <c r="K325" s="95">
        <f t="shared" si="182"/>
        <v>807</v>
      </c>
      <c r="L325" s="96">
        <f t="shared" si="183"/>
        <v>0</v>
      </c>
      <c r="M325" s="95" t="str">
        <f t="shared" si="184"/>
        <v>Ej hyrbar</v>
      </c>
      <c r="N325" s="96">
        <f t="shared" si="185"/>
        <v>0</v>
      </c>
      <c r="O325" s="97"/>
      <c r="P325" s="136"/>
      <c r="Q325" s="99"/>
      <c r="R325" s="100">
        <v>807</v>
      </c>
      <c r="S325" s="101">
        <f t="shared" si="186"/>
        <v>0</v>
      </c>
      <c r="T325" s="102" t="s">
        <v>621</v>
      </c>
      <c r="U325" s="101">
        <f t="shared" si="187"/>
        <v>0</v>
      </c>
      <c r="V325" s="101"/>
      <c r="W325" s="102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ht="12.75" customHeight="1" x14ac:dyDescent="0.25">
      <c r="A326" s="16"/>
      <c r="B326" s="88" t="s">
        <v>1016</v>
      </c>
      <c r="C326" s="89" t="s">
        <v>1345</v>
      </c>
      <c r="D326" s="89"/>
      <c r="E326" s="90" t="s">
        <v>1017</v>
      </c>
      <c r="F326" s="91"/>
      <c r="G326" s="92"/>
      <c r="H326" s="93"/>
      <c r="I326" s="94">
        <v>10.199999999999999</v>
      </c>
      <c r="J326" s="90">
        <f t="shared" si="181"/>
        <v>0</v>
      </c>
      <c r="K326" s="95">
        <f t="shared" si="182"/>
        <v>770</v>
      </c>
      <c r="L326" s="96">
        <f t="shared" si="183"/>
        <v>0</v>
      </c>
      <c r="M326" s="95" t="str">
        <f t="shared" si="184"/>
        <v>Ej hyrbar</v>
      </c>
      <c r="N326" s="96">
        <f t="shared" si="185"/>
        <v>0</v>
      </c>
      <c r="O326" s="97"/>
      <c r="P326" s="136"/>
      <c r="Q326" s="99"/>
      <c r="R326" s="100">
        <v>770</v>
      </c>
      <c r="S326" s="101">
        <f t="shared" si="186"/>
        <v>0</v>
      </c>
      <c r="T326" s="102" t="s">
        <v>621</v>
      </c>
      <c r="U326" s="101">
        <f t="shared" si="187"/>
        <v>0</v>
      </c>
      <c r="V326" s="101"/>
      <c r="W326" s="102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ht="12.75" customHeight="1" x14ac:dyDescent="0.25">
      <c r="A327" s="16"/>
      <c r="B327" s="88" t="s">
        <v>1018</v>
      </c>
      <c r="C327" s="89" t="s">
        <v>1346</v>
      </c>
      <c r="D327" s="89"/>
      <c r="E327" s="90" t="s">
        <v>1019</v>
      </c>
      <c r="F327" s="91"/>
      <c r="G327" s="92"/>
      <c r="H327" s="93"/>
      <c r="I327" s="94">
        <v>9.6</v>
      </c>
      <c r="J327" s="90">
        <f t="shared" si="181"/>
        <v>0</v>
      </c>
      <c r="K327" s="95">
        <f t="shared" si="182"/>
        <v>766</v>
      </c>
      <c r="L327" s="96">
        <f t="shared" si="183"/>
        <v>0</v>
      </c>
      <c r="M327" s="95" t="str">
        <f t="shared" si="184"/>
        <v>Ej hyrbar</v>
      </c>
      <c r="N327" s="96">
        <f t="shared" si="185"/>
        <v>0</v>
      </c>
      <c r="O327" s="97"/>
      <c r="P327" s="136"/>
      <c r="Q327" s="99"/>
      <c r="R327" s="100">
        <v>766</v>
      </c>
      <c r="S327" s="101">
        <f t="shared" si="186"/>
        <v>0</v>
      </c>
      <c r="T327" s="102" t="s">
        <v>621</v>
      </c>
      <c r="U327" s="101">
        <f t="shared" si="187"/>
        <v>0</v>
      </c>
      <c r="V327" s="101"/>
      <c r="W327" s="102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ht="12.75" customHeight="1" x14ac:dyDescent="0.25">
      <c r="A328" s="16"/>
      <c r="B328" s="88" t="s">
        <v>1020</v>
      </c>
      <c r="C328" s="89" t="s">
        <v>1347</v>
      </c>
      <c r="D328" s="89"/>
      <c r="E328" s="90" t="s">
        <v>1021</v>
      </c>
      <c r="F328" s="91"/>
      <c r="G328" s="92"/>
      <c r="H328" s="93"/>
      <c r="I328" s="94">
        <v>9.1</v>
      </c>
      <c r="J328" s="90">
        <f t="shared" si="181"/>
        <v>0</v>
      </c>
      <c r="K328" s="95">
        <f t="shared" si="182"/>
        <v>748</v>
      </c>
      <c r="L328" s="96">
        <f t="shared" si="183"/>
        <v>0</v>
      </c>
      <c r="M328" s="95" t="str">
        <f t="shared" si="184"/>
        <v>Ej hyrbar</v>
      </c>
      <c r="N328" s="96">
        <f t="shared" si="185"/>
        <v>0</v>
      </c>
      <c r="O328" s="97"/>
      <c r="P328" s="136"/>
      <c r="Q328" s="99"/>
      <c r="R328" s="100">
        <v>748</v>
      </c>
      <c r="S328" s="101">
        <f t="shared" si="186"/>
        <v>0</v>
      </c>
      <c r="T328" s="102" t="s">
        <v>621</v>
      </c>
      <c r="U328" s="101">
        <f t="shared" si="187"/>
        <v>0</v>
      </c>
      <c r="V328" s="101"/>
      <c r="W328" s="102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ht="12.75" customHeight="1" x14ac:dyDescent="0.25">
      <c r="A329" s="16"/>
      <c r="B329" s="88" t="s">
        <v>1022</v>
      </c>
      <c r="C329" s="89" t="s">
        <v>1348</v>
      </c>
      <c r="D329" s="89"/>
      <c r="E329" s="90" t="s">
        <v>1023</v>
      </c>
      <c r="F329" s="91"/>
      <c r="G329" s="92"/>
      <c r="H329" s="93"/>
      <c r="I329" s="94">
        <v>8.6</v>
      </c>
      <c r="J329" s="90">
        <f t="shared" si="181"/>
        <v>0</v>
      </c>
      <c r="K329" s="95">
        <f t="shared" si="182"/>
        <v>734</v>
      </c>
      <c r="L329" s="96">
        <f t="shared" si="183"/>
        <v>0</v>
      </c>
      <c r="M329" s="95" t="str">
        <f t="shared" si="184"/>
        <v>Ej hyrbar</v>
      </c>
      <c r="N329" s="96">
        <f t="shared" si="185"/>
        <v>0</v>
      </c>
      <c r="O329" s="97"/>
      <c r="P329" s="136"/>
      <c r="Q329" s="99"/>
      <c r="R329" s="100">
        <v>734</v>
      </c>
      <c r="S329" s="101">
        <f t="shared" si="186"/>
        <v>0</v>
      </c>
      <c r="T329" s="102" t="s">
        <v>621</v>
      </c>
      <c r="U329" s="101">
        <f t="shared" si="187"/>
        <v>0</v>
      </c>
      <c r="V329" s="101"/>
      <c r="W329" s="102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ht="12.75" customHeight="1" x14ac:dyDescent="0.25">
      <c r="A330" s="16"/>
      <c r="B330" s="88" t="s">
        <v>1024</v>
      </c>
      <c r="C330" s="89" t="s">
        <v>1349</v>
      </c>
      <c r="D330" s="89"/>
      <c r="E330" s="90" t="s">
        <v>1025</v>
      </c>
      <c r="F330" s="91"/>
      <c r="G330" s="92"/>
      <c r="H330" s="93"/>
      <c r="I330" s="94">
        <v>8.1999999999999993</v>
      </c>
      <c r="J330" s="90">
        <f t="shared" si="181"/>
        <v>0</v>
      </c>
      <c r="K330" s="95">
        <f t="shared" si="182"/>
        <v>725</v>
      </c>
      <c r="L330" s="96">
        <f t="shared" si="183"/>
        <v>0</v>
      </c>
      <c r="M330" s="95" t="str">
        <f t="shared" si="184"/>
        <v>Ej hyrbar</v>
      </c>
      <c r="N330" s="96">
        <f t="shared" si="185"/>
        <v>0</v>
      </c>
      <c r="O330" s="97"/>
      <c r="P330" s="136"/>
      <c r="Q330" s="99"/>
      <c r="R330" s="100">
        <v>725</v>
      </c>
      <c r="S330" s="101">
        <f t="shared" si="186"/>
        <v>0</v>
      </c>
      <c r="T330" s="102" t="s">
        <v>621</v>
      </c>
      <c r="U330" s="101">
        <f t="shared" si="187"/>
        <v>0</v>
      </c>
      <c r="V330" s="101"/>
      <c r="W330" s="102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ht="12.75" customHeight="1" x14ac:dyDescent="0.25">
      <c r="A331" s="16"/>
      <c r="B331" s="88" t="s">
        <v>1026</v>
      </c>
      <c r="C331" s="89" t="s">
        <v>1350</v>
      </c>
      <c r="D331" s="89"/>
      <c r="E331" s="90" t="s">
        <v>1027</v>
      </c>
      <c r="F331" s="91"/>
      <c r="G331" s="92"/>
      <c r="H331" s="93"/>
      <c r="I331" s="94">
        <v>7.8</v>
      </c>
      <c r="J331" s="90">
        <f t="shared" si="181"/>
        <v>0</v>
      </c>
      <c r="K331" s="95">
        <f t="shared" si="182"/>
        <v>716</v>
      </c>
      <c r="L331" s="96">
        <f t="shared" si="183"/>
        <v>0</v>
      </c>
      <c r="M331" s="95" t="str">
        <f t="shared" si="184"/>
        <v>Ej hyrbar</v>
      </c>
      <c r="N331" s="96">
        <f t="shared" si="185"/>
        <v>0</v>
      </c>
      <c r="O331" s="97"/>
      <c r="P331" s="136"/>
      <c r="Q331" s="99"/>
      <c r="R331" s="100">
        <v>716</v>
      </c>
      <c r="S331" s="101">
        <f t="shared" si="186"/>
        <v>0</v>
      </c>
      <c r="T331" s="102" t="s">
        <v>621</v>
      </c>
      <c r="U331" s="101">
        <f t="shared" si="187"/>
        <v>0</v>
      </c>
      <c r="V331" s="101"/>
      <c r="W331" s="102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ht="12.75" customHeight="1" x14ac:dyDescent="0.25">
      <c r="A332" s="16"/>
      <c r="B332" s="88" t="s">
        <v>1028</v>
      </c>
      <c r="C332" s="89" t="s">
        <v>1351</v>
      </c>
      <c r="D332" s="89"/>
      <c r="E332" s="90" t="s">
        <v>1029</v>
      </c>
      <c r="F332" s="91"/>
      <c r="G332" s="92"/>
      <c r="H332" s="93"/>
      <c r="I332" s="94">
        <v>13.8</v>
      </c>
      <c r="J332" s="90">
        <f t="shared" si="181"/>
        <v>0</v>
      </c>
      <c r="K332" s="95">
        <f t="shared" si="182"/>
        <v>868</v>
      </c>
      <c r="L332" s="96">
        <f t="shared" si="183"/>
        <v>0</v>
      </c>
      <c r="M332" s="95" t="str">
        <f t="shared" si="184"/>
        <v>Ej hyrbar</v>
      </c>
      <c r="N332" s="96">
        <f t="shared" si="185"/>
        <v>0</v>
      </c>
      <c r="O332" s="97"/>
      <c r="P332" s="136"/>
      <c r="Q332" s="99"/>
      <c r="R332" s="100">
        <v>868</v>
      </c>
      <c r="S332" s="101">
        <f t="shared" si="186"/>
        <v>0</v>
      </c>
      <c r="T332" s="102" t="s">
        <v>621</v>
      </c>
      <c r="U332" s="101">
        <f t="shared" si="187"/>
        <v>0</v>
      </c>
      <c r="V332" s="101"/>
      <c r="W332" s="102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ht="12.75" customHeight="1" x14ac:dyDescent="0.25">
      <c r="A333" s="16"/>
      <c r="B333" s="88" t="s">
        <v>1030</v>
      </c>
      <c r="C333" s="89" t="s">
        <v>1352</v>
      </c>
      <c r="D333" s="89"/>
      <c r="E333" s="90" t="s">
        <v>1031</v>
      </c>
      <c r="F333" s="91"/>
      <c r="G333" s="92"/>
      <c r="H333" s="93"/>
      <c r="I333" s="94">
        <v>12.2</v>
      </c>
      <c r="J333" s="90">
        <f t="shared" si="181"/>
        <v>0</v>
      </c>
      <c r="K333" s="95">
        <f t="shared" si="182"/>
        <v>827</v>
      </c>
      <c r="L333" s="96">
        <f t="shared" si="183"/>
        <v>0</v>
      </c>
      <c r="M333" s="95" t="str">
        <f t="shared" si="184"/>
        <v>Ej hyrbar</v>
      </c>
      <c r="N333" s="96">
        <f t="shared" si="185"/>
        <v>0</v>
      </c>
      <c r="O333" s="97"/>
      <c r="P333" s="136"/>
      <c r="Q333" s="99"/>
      <c r="R333" s="100">
        <v>827</v>
      </c>
      <c r="S333" s="101">
        <f t="shared" si="186"/>
        <v>0</v>
      </c>
      <c r="T333" s="102" t="s">
        <v>621</v>
      </c>
      <c r="U333" s="101">
        <f t="shared" si="187"/>
        <v>0</v>
      </c>
      <c r="V333" s="101"/>
      <c r="W333" s="102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ht="12.75" customHeight="1" x14ac:dyDescent="0.25">
      <c r="A334" s="16"/>
      <c r="B334" s="88" t="s">
        <v>1032</v>
      </c>
      <c r="C334" s="89" t="s">
        <v>1353</v>
      </c>
      <c r="D334" s="89"/>
      <c r="E334" s="90" t="s">
        <v>1033</v>
      </c>
      <c r="F334" s="91"/>
      <c r="G334" s="92"/>
      <c r="H334" s="93"/>
      <c r="I334" s="94">
        <v>10.7</v>
      </c>
      <c r="J334" s="90">
        <f t="shared" si="181"/>
        <v>0</v>
      </c>
      <c r="K334" s="95">
        <f t="shared" si="182"/>
        <v>788</v>
      </c>
      <c r="L334" s="96">
        <f t="shared" si="183"/>
        <v>0</v>
      </c>
      <c r="M334" s="95" t="str">
        <f t="shared" si="184"/>
        <v>Ej hyrbar</v>
      </c>
      <c r="N334" s="96">
        <f t="shared" si="185"/>
        <v>0</v>
      </c>
      <c r="O334" s="97"/>
      <c r="P334" s="136"/>
      <c r="Q334" s="99"/>
      <c r="R334" s="100">
        <v>788</v>
      </c>
      <c r="S334" s="101">
        <f t="shared" si="186"/>
        <v>0</v>
      </c>
      <c r="T334" s="102" t="s">
        <v>621</v>
      </c>
      <c r="U334" s="101">
        <f t="shared" si="187"/>
        <v>0</v>
      </c>
      <c r="V334" s="101"/>
      <c r="W334" s="102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ht="12.75" customHeight="1" x14ac:dyDescent="0.25">
      <c r="A335" s="16"/>
      <c r="B335" s="88" t="s">
        <v>1034</v>
      </c>
      <c r="C335" s="89" t="s">
        <v>1354</v>
      </c>
      <c r="D335" s="89"/>
      <c r="E335" s="90" t="s">
        <v>1035</v>
      </c>
      <c r="F335" s="91"/>
      <c r="G335" s="92"/>
      <c r="H335" s="93"/>
      <c r="I335" s="94">
        <v>9.3000000000000007</v>
      </c>
      <c r="J335" s="90">
        <f t="shared" si="181"/>
        <v>0</v>
      </c>
      <c r="K335" s="95">
        <f t="shared" si="182"/>
        <v>752</v>
      </c>
      <c r="L335" s="96">
        <f t="shared" si="183"/>
        <v>0</v>
      </c>
      <c r="M335" s="95" t="str">
        <f t="shared" si="184"/>
        <v>Ej hyrbar</v>
      </c>
      <c r="N335" s="96">
        <f t="shared" si="185"/>
        <v>0</v>
      </c>
      <c r="O335" s="97"/>
      <c r="P335" s="136"/>
      <c r="Q335" s="99"/>
      <c r="R335" s="100">
        <v>752</v>
      </c>
      <c r="S335" s="101">
        <f t="shared" si="186"/>
        <v>0</v>
      </c>
      <c r="T335" s="102" t="s">
        <v>621</v>
      </c>
      <c r="U335" s="101">
        <f t="shared" si="187"/>
        <v>0</v>
      </c>
      <c r="V335" s="101"/>
      <c r="W335" s="102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ht="12.75" customHeight="1" x14ac:dyDescent="0.25">
      <c r="A336" s="16"/>
      <c r="B336" s="88" t="s">
        <v>1036</v>
      </c>
      <c r="C336" s="89" t="s">
        <v>1355</v>
      </c>
      <c r="D336" s="89"/>
      <c r="E336" s="90" t="s">
        <v>1037</v>
      </c>
      <c r="F336" s="91"/>
      <c r="G336" s="92"/>
      <c r="H336" s="93"/>
      <c r="I336" s="94">
        <v>8.6</v>
      </c>
      <c r="J336" s="90">
        <f t="shared" si="181"/>
        <v>0</v>
      </c>
      <c r="K336" s="95">
        <f t="shared" si="182"/>
        <v>737</v>
      </c>
      <c r="L336" s="96">
        <f t="shared" si="183"/>
        <v>0</v>
      </c>
      <c r="M336" s="95" t="str">
        <f t="shared" si="184"/>
        <v>Ej hyrbar</v>
      </c>
      <c r="N336" s="96">
        <f t="shared" si="185"/>
        <v>0</v>
      </c>
      <c r="O336" s="97"/>
      <c r="P336" s="136"/>
      <c r="Q336" s="99"/>
      <c r="R336" s="100">
        <v>737</v>
      </c>
      <c r="S336" s="101">
        <f t="shared" si="186"/>
        <v>0</v>
      </c>
      <c r="T336" s="102" t="s">
        <v>621</v>
      </c>
      <c r="U336" s="101">
        <f t="shared" si="187"/>
        <v>0</v>
      </c>
      <c r="V336" s="101"/>
      <c r="W336" s="102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ht="12.75" customHeight="1" x14ac:dyDescent="0.25">
      <c r="A337" s="16"/>
      <c r="B337" s="88" t="s">
        <v>1038</v>
      </c>
      <c r="C337" s="89" t="s">
        <v>1356</v>
      </c>
      <c r="D337" s="89"/>
      <c r="E337" s="90" t="s">
        <v>1039</v>
      </c>
      <c r="F337" s="91"/>
      <c r="G337" s="92"/>
      <c r="H337" s="93"/>
      <c r="I337" s="94">
        <v>7.9</v>
      </c>
      <c r="J337" s="90">
        <f t="shared" si="181"/>
        <v>0</v>
      </c>
      <c r="K337" s="95">
        <f t="shared" si="182"/>
        <v>715</v>
      </c>
      <c r="L337" s="96">
        <f t="shared" si="183"/>
        <v>0</v>
      </c>
      <c r="M337" s="95" t="str">
        <f t="shared" si="184"/>
        <v>Ej hyrbar</v>
      </c>
      <c r="N337" s="96">
        <f t="shared" si="185"/>
        <v>0</v>
      </c>
      <c r="O337" s="97"/>
      <c r="P337" s="136"/>
      <c r="Q337" s="99"/>
      <c r="R337" s="100">
        <v>715</v>
      </c>
      <c r="S337" s="101">
        <f t="shared" si="186"/>
        <v>0</v>
      </c>
      <c r="T337" s="102" t="s">
        <v>621</v>
      </c>
      <c r="U337" s="101">
        <f t="shared" si="187"/>
        <v>0</v>
      </c>
      <c r="V337" s="101"/>
      <c r="W337" s="102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ht="12.75" customHeight="1" x14ac:dyDescent="0.25">
      <c r="A338" s="16"/>
      <c r="B338" s="88" t="s">
        <v>1040</v>
      </c>
      <c r="C338" s="89" t="s">
        <v>1357</v>
      </c>
      <c r="D338" s="89"/>
      <c r="E338" s="90" t="s">
        <v>1041</v>
      </c>
      <c r="F338" s="91"/>
      <c r="G338" s="92"/>
      <c r="H338" s="93"/>
      <c r="I338" s="94">
        <v>7.3</v>
      </c>
      <c r="J338" s="90">
        <f t="shared" si="181"/>
        <v>0</v>
      </c>
      <c r="K338" s="95">
        <f t="shared" si="182"/>
        <v>703</v>
      </c>
      <c r="L338" s="96">
        <f t="shared" si="183"/>
        <v>0</v>
      </c>
      <c r="M338" s="95" t="str">
        <f t="shared" si="184"/>
        <v>Ej hyrbar</v>
      </c>
      <c r="N338" s="96">
        <f t="shared" si="185"/>
        <v>0</v>
      </c>
      <c r="O338" s="97"/>
      <c r="P338" s="136"/>
      <c r="Q338" s="99"/>
      <c r="R338" s="100">
        <v>703</v>
      </c>
      <c r="S338" s="101">
        <f t="shared" si="186"/>
        <v>0</v>
      </c>
      <c r="T338" s="102" t="s">
        <v>621</v>
      </c>
      <c r="U338" s="101">
        <f t="shared" si="187"/>
        <v>0</v>
      </c>
      <c r="V338" s="101"/>
      <c r="W338" s="102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ht="12.75" customHeight="1" x14ac:dyDescent="0.25">
      <c r="A339" s="16"/>
      <c r="B339" s="88" t="s">
        <v>1042</v>
      </c>
      <c r="C339" s="89" t="s">
        <v>1358</v>
      </c>
      <c r="D339" s="89"/>
      <c r="E339" s="90" t="s">
        <v>1043</v>
      </c>
      <c r="F339" s="91"/>
      <c r="G339" s="92"/>
      <c r="H339" s="93"/>
      <c r="I339" s="94">
        <v>6.8</v>
      </c>
      <c r="J339" s="90">
        <f t="shared" si="181"/>
        <v>0</v>
      </c>
      <c r="K339" s="95">
        <f t="shared" si="182"/>
        <v>688</v>
      </c>
      <c r="L339" s="96">
        <f t="shared" si="183"/>
        <v>0</v>
      </c>
      <c r="M339" s="95" t="str">
        <f t="shared" si="184"/>
        <v>Ej hyrbar</v>
      </c>
      <c r="N339" s="96">
        <f t="shared" si="185"/>
        <v>0</v>
      </c>
      <c r="O339" s="97"/>
      <c r="P339" s="136"/>
      <c r="Q339" s="99"/>
      <c r="R339" s="100">
        <v>688</v>
      </c>
      <c r="S339" s="101">
        <f t="shared" si="186"/>
        <v>0</v>
      </c>
      <c r="T339" s="102" t="s">
        <v>621</v>
      </c>
      <c r="U339" s="101">
        <f t="shared" si="187"/>
        <v>0</v>
      </c>
      <c r="V339" s="101"/>
      <c r="W339" s="102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ht="12.75" customHeight="1" x14ac:dyDescent="0.25">
      <c r="A340" s="16"/>
      <c r="B340" s="88" t="s">
        <v>1044</v>
      </c>
      <c r="C340" s="89" t="s">
        <v>1359</v>
      </c>
      <c r="D340" s="89"/>
      <c r="E340" s="90" t="s">
        <v>1045</v>
      </c>
      <c r="F340" s="91"/>
      <c r="G340" s="92"/>
      <c r="H340" s="93"/>
      <c r="I340" s="94">
        <v>6.3</v>
      </c>
      <c r="J340" s="90">
        <f t="shared" si="181"/>
        <v>0</v>
      </c>
      <c r="K340" s="95">
        <f t="shared" si="182"/>
        <v>874</v>
      </c>
      <c r="L340" s="96">
        <f t="shared" si="183"/>
        <v>0</v>
      </c>
      <c r="M340" s="95" t="str">
        <f t="shared" si="184"/>
        <v>Ej hyrbar</v>
      </c>
      <c r="N340" s="96">
        <f t="shared" si="185"/>
        <v>0</v>
      </c>
      <c r="O340" s="97"/>
      <c r="P340" s="136"/>
      <c r="Q340" s="99"/>
      <c r="R340" s="100">
        <v>874</v>
      </c>
      <c r="S340" s="101">
        <f t="shared" si="186"/>
        <v>0</v>
      </c>
      <c r="T340" s="102" t="s">
        <v>621</v>
      </c>
      <c r="U340" s="101">
        <f t="shared" si="187"/>
        <v>0</v>
      </c>
      <c r="V340" s="101"/>
      <c r="W340" s="102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ht="12.75" customHeight="1" x14ac:dyDescent="0.3">
      <c r="A341" s="16"/>
      <c r="B341" s="88"/>
      <c r="C341" s="23" t="s">
        <v>1457</v>
      </c>
      <c r="D341" s="89"/>
      <c r="E341" s="90"/>
      <c r="F341" s="112"/>
      <c r="G341" s="92"/>
      <c r="H341" s="92"/>
      <c r="I341" s="94"/>
      <c r="J341" s="90"/>
      <c r="K341" s="95"/>
      <c r="L341" s="96"/>
      <c r="M341" s="95"/>
      <c r="N341" s="96"/>
      <c r="O341" s="97"/>
      <c r="P341" s="144"/>
      <c r="Q341" s="99"/>
      <c r="R341" s="100"/>
      <c r="S341" s="101"/>
      <c r="T341" s="102"/>
      <c r="U341" s="101"/>
      <c r="V341" s="101"/>
      <c r="W341" s="102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ht="12.75" customHeight="1" x14ac:dyDescent="0.25">
      <c r="A342" s="16"/>
      <c r="B342" s="88" t="s">
        <v>1046</v>
      </c>
      <c r="C342" s="89" t="s">
        <v>1360</v>
      </c>
      <c r="D342" s="89"/>
      <c r="E342" s="114" t="s">
        <v>1047</v>
      </c>
      <c r="F342" s="112"/>
      <c r="G342" s="92"/>
      <c r="H342" s="93"/>
      <c r="I342" s="94">
        <v>15.4</v>
      </c>
      <c r="J342" s="90">
        <f t="shared" ref="J342:J352" si="188">I342*G342</f>
        <v>0</v>
      </c>
      <c r="K342" s="95">
        <f t="shared" ref="K342:K352" si="189">IF($U$1=1,IF(P342=1,T342,$V$1),IF($S$1=1,R342,""))</f>
        <v>950</v>
      </c>
      <c r="L342" s="96">
        <f t="shared" ref="L342:L352" si="190">IF($U$1=1,U342,IF($S$1=1,S342,""))</f>
        <v>0</v>
      </c>
      <c r="M342" s="95" t="str">
        <f t="shared" ref="M342:M352" si="191">IF($U$1=2,IF(P342=1,T342,$V$1),"")</f>
        <v>Ej hyrbar</v>
      </c>
      <c r="N342" s="96">
        <f t="shared" ref="N342:N352" si="192">IF($U$1=2,U342,"")</f>
        <v>0</v>
      </c>
      <c r="O342" s="97"/>
      <c r="P342" s="136"/>
      <c r="Q342" s="99"/>
      <c r="R342" s="100">
        <v>950</v>
      </c>
      <c r="S342" s="101">
        <f t="shared" ref="S342:S352" si="193">R342*(1-$D$1)*G342</f>
        <v>0</v>
      </c>
      <c r="T342" s="102" t="s">
        <v>621</v>
      </c>
      <c r="U342" s="101">
        <f t="shared" ref="U342:U352" si="194">IF(P342=1,T342*(1-$J$1)*G342,0)</f>
        <v>0</v>
      </c>
      <c r="V342" s="101"/>
      <c r="W342" s="102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ht="12.75" customHeight="1" x14ac:dyDescent="0.25">
      <c r="A343" s="16"/>
      <c r="B343" s="88" t="s">
        <v>1048</v>
      </c>
      <c r="C343" s="89" t="s">
        <v>1361</v>
      </c>
      <c r="D343" s="89"/>
      <c r="E343" s="114" t="s">
        <v>1049</v>
      </c>
      <c r="F343" s="112"/>
      <c r="G343" s="92"/>
      <c r="H343" s="93"/>
      <c r="I343" s="94">
        <v>4</v>
      </c>
      <c r="J343" s="90">
        <f t="shared" si="188"/>
        <v>0</v>
      </c>
      <c r="K343" s="95">
        <f t="shared" si="189"/>
        <v>580</v>
      </c>
      <c r="L343" s="96">
        <f t="shared" si="190"/>
        <v>0</v>
      </c>
      <c r="M343" s="95" t="str">
        <f t="shared" si="191"/>
        <v>Ej hyrbar</v>
      </c>
      <c r="N343" s="96">
        <f t="shared" si="192"/>
        <v>0</v>
      </c>
      <c r="O343" s="97"/>
      <c r="P343" s="136"/>
      <c r="Q343" s="99"/>
      <c r="R343" s="100">
        <v>580</v>
      </c>
      <c r="S343" s="101">
        <f t="shared" si="193"/>
        <v>0</v>
      </c>
      <c r="T343" s="102" t="s">
        <v>621</v>
      </c>
      <c r="U343" s="101">
        <f t="shared" si="194"/>
        <v>0</v>
      </c>
      <c r="V343" s="101"/>
      <c r="W343" s="102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ht="12.75" customHeight="1" x14ac:dyDescent="0.25">
      <c r="A344" s="16"/>
      <c r="B344" s="88" t="s">
        <v>1050</v>
      </c>
      <c r="C344" s="89" t="s">
        <v>1362</v>
      </c>
      <c r="D344" s="89"/>
      <c r="E344" s="114" t="s">
        <v>1051</v>
      </c>
      <c r="F344" s="112"/>
      <c r="G344" s="92"/>
      <c r="H344" s="93"/>
      <c r="I344" s="94">
        <v>13.1</v>
      </c>
      <c r="J344" s="90">
        <f t="shared" si="188"/>
        <v>0</v>
      </c>
      <c r="K344" s="95">
        <f t="shared" si="189"/>
        <v>850</v>
      </c>
      <c r="L344" s="96">
        <f t="shared" si="190"/>
        <v>0</v>
      </c>
      <c r="M344" s="95" t="str">
        <f t="shared" si="191"/>
        <v>Ej hyrbar</v>
      </c>
      <c r="N344" s="96">
        <f t="shared" si="192"/>
        <v>0</v>
      </c>
      <c r="O344" s="97"/>
      <c r="P344" s="136"/>
      <c r="Q344" s="99"/>
      <c r="R344" s="100">
        <v>850</v>
      </c>
      <c r="S344" s="101">
        <f t="shared" si="193"/>
        <v>0</v>
      </c>
      <c r="T344" s="102" t="s">
        <v>621</v>
      </c>
      <c r="U344" s="101">
        <f t="shared" si="194"/>
        <v>0</v>
      </c>
      <c r="V344" s="101"/>
      <c r="W344" s="102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ht="12.75" customHeight="1" x14ac:dyDescent="0.25">
      <c r="A345" s="16"/>
      <c r="B345" s="88" t="s">
        <v>1052</v>
      </c>
      <c r="C345" s="89" t="s">
        <v>1363</v>
      </c>
      <c r="D345" s="89"/>
      <c r="E345" s="114" t="s">
        <v>1053</v>
      </c>
      <c r="F345" s="112"/>
      <c r="G345" s="92"/>
      <c r="H345" s="93"/>
      <c r="I345" s="94">
        <v>10.8</v>
      </c>
      <c r="J345" s="90">
        <f t="shared" si="188"/>
        <v>0</v>
      </c>
      <c r="K345" s="95">
        <f t="shared" si="189"/>
        <v>820</v>
      </c>
      <c r="L345" s="96">
        <f t="shared" si="190"/>
        <v>0</v>
      </c>
      <c r="M345" s="95" t="str">
        <f t="shared" si="191"/>
        <v>Ej hyrbar</v>
      </c>
      <c r="N345" s="96">
        <f t="shared" si="192"/>
        <v>0</v>
      </c>
      <c r="O345" s="97"/>
      <c r="P345" s="136"/>
      <c r="Q345" s="99"/>
      <c r="R345" s="100">
        <v>820</v>
      </c>
      <c r="S345" s="101">
        <f t="shared" si="193"/>
        <v>0</v>
      </c>
      <c r="T345" s="102" t="s">
        <v>621</v>
      </c>
      <c r="U345" s="101">
        <f t="shared" si="194"/>
        <v>0</v>
      </c>
      <c r="V345" s="101"/>
      <c r="W345" s="102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ht="12.75" customHeight="1" x14ac:dyDescent="0.25">
      <c r="A346" s="16"/>
      <c r="B346" s="88" t="s">
        <v>1054</v>
      </c>
      <c r="C346" s="89" t="s">
        <v>1364</v>
      </c>
      <c r="D346" s="89"/>
      <c r="E346" s="114" t="s">
        <v>1055</v>
      </c>
      <c r="F346" s="112"/>
      <c r="G346" s="92"/>
      <c r="H346" s="93"/>
      <c r="I346" s="94">
        <v>10.8</v>
      </c>
      <c r="J346" s="90">
        <f t="shared" si="188"/>
        <v>0</v>
      </c>
      <c r="K346" s="95">
        <f t="shared" si="189"/>
        <v>770</v>
      </c>
      <c r="L346" s="96">
        <f t="shared" si="190"/>
        <v>0</v>
      </c>
      <c r="M346" s="95" t="str">
        <f t="shared" si="191"/>
        <v>Ej hyrbar</v>
      </c>
      <c r="N346" s="96">
        <f t="shared" si="192"/>
        <v>0</v>
      </c>
      <c r="O346" s="97"/>
      <c r="P346" s="136"/>
      <c r="Q346" s="99"/>
      <c r="R346" s="100">
        <v>770</v>
      </c>
      <c r="S346" s="101">
        <f t="shared" si="193"/>
        <v>0</v>
      </c>
      <c r="T346" s="102" t="s">
        <v>621</v>
      </c>
      <c r="U346" s="101">
        <f t="shared" si="194"/>
        <v>0</v>
      </c>
      <c r="V346" s="101"/>
      <c r="W346" s="102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ht="12.75" customHeight="1" x14ac:dyDescent="0.25">
      <c r="A347" s="16"/>
      <c r="B347" s="88" t="s">
        <v>1056</v>
      </c>
      <c r="C347" s="89" t="s">
        <v>1365</v>
      </c>
      <c r="D347" s="89"/>
      <c r="E347" s="114" t="s">
        <v>1057</v>
      </c>
      <c r="F347" s="112"/>
      <c r="G347" s="92"/>
      <c r="H347" s="93"/>
      <c r="I347" s="94">
        <v>7.4</v>
      </c>
      <c r="J347" s="90">
        <f t="shared" si="188"/>
        <v>0</v>
      </c>
      <c r="K347" s="95">
        <f t="shared" si="189"/>
        <v>748</v>
      </c>
      <c r="L347" s="96">
        <f t="shared" si="190"/>
        <v>0</v>
      </c>
      <c r="M347" s="95" t="str">
        <f t="shared" si="191"/>
        <v>Ej hyrbar</v>
      </c>
      <c r="N347" s="96">
        <f t="shared" si="192"/>
        <v>0</v>
      </c>
      <c r="O347" s="97"/>
      <c r="P347" s="136"/>
      <c r="Q347" s="99"/>
      <c r="R347" s="100">
        <v>748</v>
      </c>
      <c r="S347" s="101">
        <f t="shared" si="193"/>
        <v>0</v>
      </c>
      <c r="T347" s="102" t="s">
        <v>621</v>
      </c>
      <c r="U347" s="101">
        <f t="shared" si="194"/>
        <v>0</v>
      </c>
      <c r="V347" s="101"/>
      <c r="W347" s="102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ht="12.75" customHeight="1" x14ac:dyDescent="0.25">
      <c r="A348" s="16"/>
      <c r="B348" s="88" t="s">
        <v>1058</v>
      </c>
      <c r="C348" s="89" t="s">
        <v>1366</v>
      </c>
      <c r="D348" s="89"/>
      <c r="E348" s="114" t="s">
        <v>1059</v>
      </c>
      <c r="F348" s="112"/>
      <c r="G348" s="92"/>
      <c r="H348" s="93"/>
      <c r="I348" s="94">
        <v>6.3</v>
      </c>
      <c r="J348" s="90">
        <f t="shared" si="188"/>
        <v>0</v>
      </c>
      <c r="K348" s="95">
        <f t="shared" si="189"/>
        <v>711</v>
      </c>
      <c r="L348" s="96">
        <f t="shared" si="190"/>
        <v>0</v>
      </c>
      <c r="M348" s="95" t="str">
        <f t="shared" si="191"/>
        <v>Ej hyrbar</v>
      </c>
      <c r="N348" s="96">
        <f t="shared" si="192"/>
        <v>0</v>
      </c>
      <c r="O348" s="97"/>
      <c r="P348" s="136"/>
      <c r="Q348" s="99"/>
      <c r="R348" s="100">
        <v>711</v>
      </c>
      <c r="S348" s="101">
        <f t="shared" si="193"/>
        <v>0</v>
      </c>
      <c r="T348" s="102" t="s">
        <v>621</v>
      </c>
      <c r="U348" s="101">
        <f t="shared" si="194"/>
        <v>0</v>
      </c>
      <c r="V348" s="101"/>
      <c r="W348" s="102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ht="12.75" customHeight="1" x14ac:dyDescent="0.25">
      <c r="A349" s="16"/>
      <c r="B349" s="88" t="s">
        <v>1060</v>
      </c>
      <c r="C349" s="89" t="s">
        <v>1367</v>
      </c>
      <c r="D349" s="89"/>
      <c r="E349" s="114" t="s">
        <v>1061</v>
      </c>
      <c r="F349" s="112"/>
      <c r="G349" s="92"/>
      <c r="H349" s="93"/>
      <c r="I349" s="94">
        <v>5.0999999999999996</v>
      </c>
      <c r="J349" s="90">
        <f t="shared" si="188"/>
        <v>0</v>
      </c>
      <c r="K349" s="95">
        <f t="shared" si="189"/>
        <v>670</v>
      </c>
      <c r="L349" s="96">
        <f t="shared" si="190"/>
        <v>0</v>
      </c>
      <c r="M349" s="95" t="str">
        <f t="shared" si="191"/>
        <v>Ej hyrbar</v>
      </c>
      <c r="N349" s="96">
        <f t="shared" si="192"/>
        <v>0</v>
      </c>
      <c r="O349" s="97"/>
      <c r="P349" s="136"/>
      <c r="Q349" s="99"/>
      <c r="R349" s="100">
        <v>670</v>
      </c>
      <c r="S349" s="101">
        <f t="shared" si="193"/>
        <v>0</v>
      </c>
      <c r="T349" s="102" t="s">
        <v>621</v>
      </c>
      <c r="U349" s="101">
        <f t="shared" si="194"/>
        <v>0</v>
      </c>
      <c r="V349" s="101"/>
      <c r="W349" s="102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ht="12.75" customHeight="1" x14ac:dyDescent="0.25">
      <c r="A350" s="16"/>
      <c r="B350" s="88" t="s">
        <v>1062</v>
      </c>
      <c r="C350" s="89" t="s">
        <v>1361</v>
      </c>
      <c r="D350" s="89"/>
      <c r="E350" s="114" t="s">
        <v>1049</v>
      </c>
      <c r="F350" s="112"/>
      <c r="G350" s="92"/>
      <c r="H350" s="93"/>
      <c r="I350" s="94">
        <v>4</v>
      </c>
      <c r="J350" s="90">
        <f t="shared" si="188"/>
        <v>0</v>
      </c>
      <c r="K350" s="95">
        <f t="shared" si="189"/>
        <v>605</v>
      </c>
      <c r="L350" s="96">
        <f t="shared" si="190"/>
        <v>0</v>
      </c>
      <c r="M350" s="95" t="str">
        <f t="shared" si="191"/>
        <v>Ej hyrbar</v>
      </c>
      <c r="N350" s="96">
        <f t="shared" si="192"/>
        <v>0</v>
      </c>
      <c r="O350" s="97"/>
      <c r="P350" s="136"/>
      <c r="Q350" s="99"/>
      <c r="R350" s="100">
        <v>605</v>
      </c>
      <c r="S350" s="101">
        <f t="shared" si="193"/>
        <v>0</v>
      </c>
      <c r="T350" s="102" t="s">
        <v>621</v>
      </c>
      <c r="U350" s="101">
        <f t="shared" si="194"/>
        <v>0</v>
      </c>
      <c r="V350" s="101"/>
      <c r="W350" s="102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ht="12.75" customHeight="1" x14ac:dyDescent="0.25">
      <c r="A351" s="16"/>
      <c r="B351" s="88" t="s">
        <v>1063</v>
      </c>
      <c r="C351" s="89" t="s">
        <v>1368</v>
      </c>
      <c r="D351" s="89"/>
      <c r="E351" s="114" t="s">
        <v>1064</v>
      </c>
      <c r="F351" s="112"/>
      <c r="G351" s="92"/>
      <c r="H351" s="93"/>
      <c r="I351" s="94">
        <v>2.6</v>
      </c>
      <c r="J351" s="90">
        <f t="shared" si="188"/>
        <v>0</v>
      </c>
      <c r="K351" s="95">
        <f t="shared" si="189"/>
        <v>530</v>
      </c>
      <c r="L351" s="96">
        <f t="shared" si="190"/>
        <v>0</v>
      </c>
      <c r="M351" s="95" t="str">
        <f t="shared" si="191"/>
        <v>Ej hyrbar</v>
      </c>
      <c r="N351" s="96">
        <f t="shared" si="192"/>
        <v>0</v>
      </c>
      <c r="O351" s="97"/>
      <c r="P351" s="136"/>
      <c r="Q351" s="99"/>
      <c r="R351" s="100">
        <v>530</v>
      </c>
      <c r="S351" s="101">
        <f t="shared" si="193"/>
        <v>0</v>
      </c>
      <c r="T351" s="102" t="s">
        <v>621</v>
      </c>
      <c r="U351" s="101">
        <f t="shared" si="194"/>
        <v>0</v>
      </c>
      <c r="V351" s="101"/>
      <c r="W351" s="102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ht="12.75" customHeight="1" x14ac:dyDescent="0.25">
      <c r="A352" s="16"/>
      <c r="B352" s="88" t="s">
        <v>1065</v>
      </c>
      <c r="C352" s="89" t="s">
        <v>1369</v>
      </c>
      <c r="D352" s="89"/>
      <c r="E352" s="114" t="s">
        <v>1066</v>
      </c>
      <c r="F352" s="112"/>
      <c r="G352" s="92"/>
      <c r="H352" s="93"/>
      <c r="I352" s="94">
        <v>1.7</v>
      </c>
      <c r="J352" s="90">
        <f t="shared" si="188"/>
        <v>0</v>
      </c>
      <c r="K352" s="95">
        <f t="shared" si="189"/>
        <v>507</v>
      </c>
      <c r="L352" s="96">
        <f t="shared" si="190"/>
        <v>0</v>
      </c>
      <c r="M352" s="95" t="str">
        <f t="shared" si="191"/>
        <v>Ej hyrbar</v>
      </c>
      <c r="N352" s="96">
        <f t="shared" si="192"/>
        <v>0</v>
      </c>
      <c r="O352" s="97"/>
      <c r="P352" s="136"/>
      <c r="Q352" s="99"/>
      <c r="R352" s="100">
        <v>507</v>
      </c>
      <c r="S352" s="101">
        <f t="shared" si="193"/>
        <v>0</v>
      </c>
      <c r="T352" s="102" t="s">
        <v>621</v>
      </c>
      <c r="U352" s="101">
        <f t="shared" si="194"/>
        <v>0</v>
      </c>
      <c r="V352" s="101"/>
      <c r="W352" s="102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 ht="12.75" customHeight="1" x14ac:dyDescent="0.3">
      <c r="A353" s="16"/>
      <c r="B353" s="88"/>
      <c r="C353" s="23" t="s">
        <v>1458</v>
      </c>
      <c r="D353" s="89"/>
      <c r="E353" s="90"/>
      <c r="F353" s="112"/>
      <c r="G353" s="92"/>
      <c r="H353" s="92"/>
      <c r="I353" s="94"/>
      <c r="J353" s="90"/>
      <c r="K353" s="95"/>
      <c r="L353" s="96"/>
      <c r="M353" s="95"/>
      <c r="N353" s="96"/>
      <c r="O353" s="97"/>
      <c r="P353" s="144"/>
      <c r="Q353" s="99"/>
      <c r="R353" s="100"/>
      <c r="S353" s="101"/>
      <c r="T353" s="102"/>
      <c r="U353" s="101"/>
      <c r="V353" s="101"/>
      <c r="W353" s="102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 ht="12.75" customHeight="1" x14ac:dyDescent="0.25">
      <c r="A354" s="16"/>
      <c r="B354" s="88" t="s">
        <v>1067</v>
      </c>
      <c r="C354" s="89" t="s">
        <v>1370</v>
      </c>
      <c r="D354" s="89"/>
      <c r="E354" s="114" t="s">
        <v>1068</v>
      </c>
      <c r="F354" s="112"/>
      <c r="G354" s="92"/>
      <c r="H354" s="93"/>
      <c r="I354" s="94">
        <v>17.7</v>
      </c>
      <c r="J354" s="90">
        <f t="shared" ref="J354:J373" si="195">I354*G354</f>
        <v>0</v>
      </c>
      <c r="K354" s="95">
        <f t="shared" ref="K354:K373" si="196">IF($U$1=1,IF(P354=1,T354,$V$1),IF($S$1=1,R354,""))</f>
        <v>1293</v>
      </c>
      <c r="L354" s="96">
        <f t="shared" ref="L354:L373" si="197">IF($U$1=1,U354,IF($S$1=1,S354,""))</f>
        <v>0</v>
      </c>
      <c r="M354" s="95" t="str">
        <f t="shared" ref="M354:M373" si="198">IF($U$1=2,IF(P354=1,T354,$V$1),"")</f>
        <v>Ej hyrbar</v>
      </c>
      <c r="N354" s="96">
        <f t="shared" ref="N354:N373" si="199">IF($U$1=2,U354,"")</f>
        <v>0</v>
      </c>
      <c r="O354" s="97"/>
      <c r="P354" s="136"/>
      <c r="Q354" s="99"/>
      <c r="R354" s="100">
        <v>1293</v>
      </c>
      <c r="S354" s="101">
        <f t="shared" ref="S354:S373" si="200">R354*(1-$D$1)*G354</f>
        <v>0</v>
      </c>
      <c r="T354" s="102" t="s">
        <v>621</v>
      </c>
      <c r="U354" s="101">
        <f t="shared" ref="U354:U373" si="201">IF(P354=1,T354*(1-$J$1)*G354,0)</f>
        <v>0</v>
      </c>
      <c r="V354" s="101"/>
      <c r="W354" s="102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 ht="12.75" customHeight="1" x14ac:dyDescent="0.25">
      <c r="A355" s="16"/>
      <c r="B355" s="88" t="s">
        <v>1069</v>
      </c>
      <c r="C355" s="89" t="s">
        <v>1371</v>
      </c>
      <c r="D355" s="89"/>
      <c r="E355" s="114" t="s">
        <v>1070</v>
      </c>
      <c r="F355" s="112"/>
      <c r="G355" s="92"/>
      <c r="H355" s="93"/>
      <c r="I355" s="94">
        <v>16.7</v>
      </c>
      <c r="J355" s="90">
        <f t="shared" si="195"/>
        <v>0</v>
      </c>
      <c r="K355" s="95">
        <f t="shared" si="196"/>
        <v>1250</v>
      </c>
      <c r="L355" s="96">
        <f t="shared" si="197"/>
        <v>0</v>
      </c>
      <c r="M355" s="95" t="str">
        <f t="shared" si="198"/>
        <v>Ej hyrbar</v>
      </c>
      <c r="N355" s="96">
        <f t="shared" si="199"/>
        <v>0</v>
      </c>
      <c r="O355" s="97"/>
      <c r="P355" s="136"/>
      <c r="Q355" s="99"/>
      <c r="R355" s="100">
        <v>1250</v>
      </c>
      <c r="S355" s="101">
        <f t="shared" si="200"/>
        <v>0</v>
      </c>
      <c r="T355" s="102" t="s">
        <v>621</v>
      </c>
      <c r="U355" s="101">
        <f t="shared" si="201"/>
        <v>0</v>
      </c>
      <c r="V355" s="101"/>
      <c r="W355" s="102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 ht="12.75" customHeight="1" x14ac:dyDescent="0.25">
      <c r="A356" s="16"/>
      <c r="B356" s="88" t="s">
        <v>1071</v>
      </c>
      <c r="C356" s="89" t="s">
        <v>1372</v>
      </c>
      <c r="D356" s="89"/>
      <c r="E356" s="114" t="s">
        <v>1072</v>
      </c>
      <c r="F356" s="112"/>
      <c r="G356" s="92"/>
      <c r="H356" s="93"/>
      <c r="I356" s="94">
        <v>15.4</v>
      </c>
      <c r="J356" s="90">
        <f t="shared" si="195"/>
        <v>0</v>
      </c>
      <c r="K356" s="95">
        <f t="shared" si="196"/>
        <v>1230</v>
      </c>
      <c r="L356" s="96">
        <f t="shared" si="197"/>
        <v>0</v>
      </c>
      <c r="M356" s="95" t="str">
        <f t="shared" si="198"/>
        <v>Ej hyrbar</v>
      </c>
      <c r="N356" s="96">
        <f t="shared" si="199"/>
        <v>0</v>
      </c>
      <c r="O356" s="97"/>
      <c r="P356" s="136"/>
      <c r="Q356" s="99"/>
      <c r="R356" s="100">
        <v>1230</v>
      </c>
      <c r="S356" s="101">
        <f t="shared" si="200"/>
        <v>0</v>
      </c>
      <c r="T356" s="102" t="s">
        <v>621</v>
      </c>
      <c r="U356" s="101">
        <f t="shared" si="201"/>
        <v>0</v>
      </c>
      <c r="V356" s="101"/>
      <c r="W356" s="102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 ht="12.75" customHeight="1" x14ac:dyDescent="0.25">
      <c r="A357" s="16"/>
      <c r="B357" s="88" t="s">
        <v>1073</v>
      </c>
      <c r="C357" s="89" t="s">
        <v>1373</v>
      </c>
      <c r="D357" s="89"/>
      <c r="E357" s="114" t="s">
        <v>1074</v>
      </c>
      <c r="F357" s="112"/>
      <c r="G357" s="92"/>
      <c r="H357" s="93"/>
      <c r="I357" s="94">
        <v>15.8</v>
      </c>
      <c r="J357" s="90">
        <f t="shared" si="195"/>
        <v>0</v>
      </c>
      <c r="K357" s="95">
        <f t="shared" si="196"/>
        <v>1350</v>
      </c>
      <c r="L357" s="96">
        <f t="shared" si="197"/>
        <v>0</v>
      </c>
      <c r="M357" s="95" t="str">
        <f t="shared" si="198"/>
        <v>Ej hyrbar</v>
      </c>
      <c r="N357" s="96">
        <f t="shared" si="199"/>
        <v>0</v>
      </c>
      <c r="O357" s="97"/>
      <c r="P357" s="136"/>
      <c r="Q357" s="99"/>
      <c r="R357" s="100">
        <v>1350</v>
      </c>
      <c r="S357" s="101">
        <f t="shared" si="200"/>
        <v>0</v>
      </c>
      <c r="T357" s="102" t="s">
        <v>621</v>
      </c>
      <c r="U357" s="101">
        <f t="shared" si="201"/>
        <v>0</v>
      </c>
      <c r="V357" s="101"/>
      <c r="W357" s="102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 ht="12.75" customHeight="1" x14ac:dyDescent="0.25">
      <c r="A358" s="16"/>
      <c r="B358" s="88" t="s">
        <v>1075</v>
      </c>
      <c r="C358" s="89" t="s">
        <v>1374</v>
      </c>
      <c r="D358" s="89"/>
      <c r="E358" s="114" t="s">
        <v>1076</v>
      </c>
      <c r="F358" s="112"/>
      <c r="G358" s="92"/>
      <c r="H358" s="93"/>
      <c r="I358" s="94">
        <v>14.5</v>
      </c>
      <c r="J358" s="90">
        <f t="shared" si="195"/>
        <v>0</v>
      </c>
      <c r="K358" s="95">
        <f t="shared" si="196"/>
        <v>1300</v>
      </c>
      <c r="L358" s="96">
        <f t="shared" si="197"/>
        <v>0</v>
      </c>
      <c r="M358" s="95" t="str">
        <f t="shared" si="198"/>
        <v>Ej hyrbar</v>
      </c>
      <c r="N358" s="96">
        <f t="shared" si="199"/>
        <v>0</v>
      </c>
      <c r="O358" s="97"/>
      <c r="P358" s="136"/>
      <c r="Q358" s="99"/>
      <c r="R358" s="100">
        <v>1300</v>
      </c>
      <c r="S358" s="101">
        <f t="shared" si="200"/>
        <v>0</v>
      </c>
      <c r="T358" s="102" t="s">
        <v>621</v>
      </c>
      <c r="U358" s="101">
        <f t="shared" si="201"/>
        <v>0</v>
      </c>
      <c r="V358" s="101"/>
      <c r="W358" s="102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 ht="12.75" customHeight="1" x14ac:dyDescent="0.25">
      <c r="A359" s="16"/>
      <c r="B359" s="88" t="s">
        <v>1077</v>
      </c>
      <c r="C359" s="89" t="s">
        <v>1375</v>
      </c>
      <c r="D359" s="89"/>
      <c r="E359" s="114" t="s">
        <v>1078</v>
      </c>
      <c r="F359" s="112"/>
      <c r="G359" s="92"/>
      <c r="H359" s="93"/>
      <c r="I359" s="94">
        <v>13.1</v>
      </c>
      <c r="J359" s="90">
        <f t="shared" si="195"/>
        <v>0</v>
      </c>
      <c r="K359" s="95">
        <f t="shared" si="196"/>
        <v>1250</v>
      </c>
      <c r="L359" s="96">
        <f t="shared" si="197"/>
        <v>0</v>
      </c>
      <c r="M359" s="95" t="str">
        <f t="shared" si="198"/>
        <v>Ej hyrbar</v>
      </c>
      <c r="N359" s="96">
        <f t="shared" si="199"/>
        <v>0</v>
      </c>
      <c r="O359" s="97"/>
      <c r="P359" s="136"/>
      <c r="Q359" s="99"/>
      <c r="R359" s="100">
        <v>1250</v>
      </c>
      <c r="S359" s="101">
        <f t="shared" si="200"/>
        <v>0</v>
      </c>
      <c r="T359" s="102" t="s">
        <v>621</v>
      </c>
      <c r="U359" s="101">
        <f t="shared" si="201"/>
        <v>0</v>
      </c>
      <c r="V359" s="101"/>
      <c r="W359" s="102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 ht="12.75" customHeight="1" x14ac:dyDescent="0.25">
      <c r="A360" s="16"/>
      <c r="B360" s="88" t="s">
        <v>1079</v>
      </c>
      <c r="C360" s="89" t="s">
        <v>1376</v>
      </c>
      <c r="D360" s="89"/>
      <c r="E360" s="114" t="s">
        <v>1080</v>
      </c>
      <c r="F360" s="112"/>
      <c r="G360" s="92"/>
      <c r="H360" s="93"/>
      <c r="I360" s="94">
        <v>15.5</v>
      </c>
      <c r="J360" s="90">
        <f t="shared" si="195"/>
        <v>0</v>
      </c>
      <c r="K360" s="95">
        <f t="shared" si="196"/>
        <v>1350</v>
      </c>
      <c r="L360" s="96">
        <f t="shared" si="197"/>
        <v>0</v>
      </c>
      <c r="M360" s="95" t="str">
        <f t="shared" si="198"/>
        <v>Ej hyrbar</v>
      </c>
      <c r="N360" s="96">
        <f t="shared" si="199"/>
        <v>0</v>
      </c>
      <c r="O360" s="97"/>
      <c r="P360" s="136"/>
      <c r="Q360" s="99"/>
      <c r="R360" s="100">
        <v>1350</v>
      </c>
      <c r="S360" s="101">
        <f t="shared" si="200"/>
        <v>0</v>
      </c>
      <c r="T360" s="102" t="s">
        <v>621</v>
      </c>
      <c r="U360" s="101">
        <f t="shared" si="201"/>
        <v>0</v>
      </c>
      <c r="V360" s="101"/>
      <c r="W360" s="102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 ht="12.75" customHeight="1" x14ac:dyDescent="0.25">
      <c r="A361" s="16"/>
      <c r="B361" s="88" t="s">
        <v>1081</v>
      </c>
      <c r="C361" s="89" t="s">
        <v>1377</v>
      </c>
      <c r="D361" s="89"/>
      <c r="E361" s="114" t="s">
        <v>1082</v>
      </c>
      <c r="F361" s="112"/>
      <c r="G361" s="92"/>
      <c r="H361" s="93"/>
      <c r="I361" s="94">
        <v>14</v>
      </c>
      <c r="J361" s="90">
        <f t="shared" si="195"/>
        <v>0</v>
      </c>
      <c r="K361" s="95">
        <f t="shared" si="196"/>
        <v>1300</v>
      </c>
      <c r="L361" s="96">
        <f t="shared" si="197"/>
        <v>0</v>
      </c>
      <c r="M361" s="95" t="str">
        <f t="shared" si="198"/>
        <v>Ej hyrbar</v>
      </c>
      <c r="N361" s="96">
        <f t="shared" si="199"/>
        <v>0</v>
      </c>
      <c r="O361" s="97"/>
      <c r="P361" s="136"/>
      <c r="Q361" s="99"/>
      <c r="R361" s="100">
        <v>1300</v>
      </c>
      <c r="S361" s="101">
        <f t="shared" si="200"/>
        <v>0</v>
      </c>
      <c r="T361" s="102" t="s">
        <v>621</v>
      </c>
      <c r="U361" s="101">
        <f t="shared" si="201"/>
        <v>0</v>
      </c>
      <c r="V361" s="101"/>
      <c r="W361" s="102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 ht="12.75" customHeight="1" x14ac:dyDescent="0.25">
      <c r="A362" s="16"/>
      <c r="B362" s="88" t="s">
        <v>1083</v>
      </c>
      <c r="C362" s="89" t="s">
        <v>1378</v>
      </c>
      <c r="D362" s="89"/>
      <c r="E362" s="114" t="s">
        <v>1084</v>
      </c>
      <c r="F362" s="112"/>
      <c r="G362" s="92"/>
      <c r="H362" s="93"/>
      <c r="I362" s="94">
        <v>12.7</v>
      </c>
      <c r="J362" s="90">
        <f t="shared" si="195"/>
        <v>0</v>
      </c>
      <c r="K362" s="95">
        <f t="shared" si="196"/>
        <v>1250</v>
      </c>
      <c r="L362" s="96">
        <f t="shared" si="197"/>
        <v>0</v>
      </c>
      <c r="M362" s="95" t="str">
        <f t="shared" si="198"/>
        <v>Ej hyrbar</v>
      </c>
      <c r="N362" s="96">
        <f t="shared" si="199"/>
        <v>0</v>
      </c>
      <c r="O362" s="97"/>
      <c r="P362" s="136"/>
      <c r="Q362" s="99"/>
      <c r="R362" s="100">
        <v>1250</v>
      </c>
      <c r="S362" s="101">
        <f t="shared" si="200"/>
        <v>0</v>
      </c>
      <c r="T362" s="102" t="s">
        <v>621</v>
      </c>
      <c r="U362" s="101">
        <f t="shared" si="201"/>
        <v>0</v>
      </c>
      <c r="V362" s="101"/>
      <c r="W362" s="102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 ht="12.75" customHeight="1" x14ac:dyDescent="0.25">
      <c r="A363" s="16"/>
      <c r="B363" s="88" t="s">
        <v>1085</v>
      </c>
      <c r="C363" s="89" t="s">
        <v>1379</v>
      </c>
      <c r="D363" s="89"/>
      <c r="E363" s="114" t="s">
        <v>1086</v>
      </c>
      <c r="F363" s="112"/>
      <c r="G363" s="92"/>
      <c r="H363" s="93"/>
      <c r="I363" s="94">
        <v>11.4</v>
      </c>
      <c r="J363" s="90">
        <f t="shared" si="195"/>
        <v>0</v>
      </c>
      <c r="K363" s="95">
        <f t="shared" si="196"/>
        <v>1200</v>
      </c>
      <c r="L363" s="96">
        <f t="shared" si="197"/>
        <v>0</v>
      </c>
      <c r="M363" s="95" t="str">
        <f t="shared" si="198"/>
        <v>Ej hyrbar</v>
      </c>
      <c r="N363" s="96">
        <f t="shared" si="199"/>
        <v>0</v>
      </c>
      <c r="O363" s="97"/>
      <c r="P363" s="136"/>
      <c r="Q363" s="99"/>
      <c r="R363" s="100">
        <v>1200</v>
      </c>
      <c r="S363" s="101">
        <f t="shared" si="200"/>
        <v>0</v>
      </c>
      <c r="T363" s="102" t="s">
        <v>621</v>
      </c>
      <c r="U363" s="101">
        <f t="shared" si="201"/>
        <v>0</v>
      </c>
      <c r="V363" s="101"/>
      <c r="W363" s="102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 ht="12.75" customHeight="1" x14ac:dyDescent="0.25">
      <c r="A364" s="16"/>
      <c r="B364" s="88" t="s">
        <v>1087</v>
      </c>
      <c r="C364" s="89" t="s">
        <v>1459</v>
      </c>
      <c r="D364" s="89"/>
      <c r="E364" s="114" t="s">
        <v>1088</v>
      </c>
      <c r="F364" s="112"/>
      <c r="G364" s="92"/>
      <c r="H364" s="93"/>
      <c r="I364" s="94">
        <v>15.2</v>
      </c>
      <c r="J364" s="90">
        <f t="shared" si="195"/>
        <v>0</v>
      </c>
      <c r="K364" s="95">
        <f t="shared" si="196"/>
        <v>1228</v>
      </c>
      <c r="L364" s="96">
        <f t="shared" si="197"/>
        <v>0</v>
      </c>
      <c r="M364" s="95" t="str">
        <f t="shared" si="198"/>
        <v>Ej hyrbar</v>
      </c>
      <c r="N364" s="96">
        <f t="shared" si="199"/>
        <v>0</v>
      </c>
      <c r="O364" s="97"/>
      <c r="P364" s="136"/>
      <c r="Q364" s="99"/>
      <c r="R364" s="100">
        <v>1228</v>
      </c>
      <c r="S364" s="101">
        <f t="shared" si="200"/>
        <v>0</v>
      </c>
      <c r="T364" s="102" t="s">
        <v>621</v>
      </c>
      <c r="U364" s="101">
        <f t="shared" si="201"/>
        <v>0</v>
      </c>
      <c r="V364" s="101"/>
      <c r="W364" s="102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 ht="12.75" customHeight="1" x14ac:dyDescent="0.25">
      <c r="A365" s="16"/>
      <c r="B365" s="88" t="s">
        <v>1089</v>
      </c>
      <c r="C365" s="89" t="s">
        <v>1380</v>
      </c>
      <c r="D365" s="89"/>
      <c r="E365" s="114" t="s">
        <v>1090</v>
      </c>
      <c r="F365" s="112"/>
      <c r="G365" s="92"/>
      <c r="H365" s="93"/>
      <c r="I365" s="94">
        <v>0</v>
      </c>
      <c r="J365" s="90">
        <f t="shared" si="195"/>
        <v>0</v>
      </c>
      <c r="K365" s="95">
        <f t="shared" si="196"/>
        <v>1320</v>
      </c>
      <c r="L365" s="96">
        <f t="shared" si="197"/>
        <v>0</v>
      </c>
      <c r="M365" s="95" t="str">
        <f t="shared" si="198"/>
        <v>Ej hyrbar</v>
      </c>
      <c r="N365" s="96">
        <f t="shared" si="199"/>
        <v>0</v>
      </c>
      <c r="O365" s="97"/>
      <c r="P365" s="136"/>
      <c r="Q365" s="99"/>
      <c r="R365" s="100">
        <v>1320</v>
      </c>
      <c r="S365" s="101">
        <f t="shared" si="200"/>
        <v>0</v>
      </c>
      <c r="T365" s="102" t="s">
        <v>621</v>
      </c>
      <c r="U365" s="101">
        <f t="shared" si="201"/>
        <v>0</v>
      </c>
      <c r="V365" s="101"/>
      <c r="W365" s="102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 ht="12.75" customHeight="1" x14ac:dyDescent="0.25">
      <c r="A366" s="16"/>
      <c r="B366" s="88" t="s">
        <v>1091</v>
      </c>
      <c r="C366" s="89" t="s">
        <v>1381</v>
      </c>
      <c r="D366" s="89"/>
      <c r="E366" s="114" t="s">
        <v>1092</v>
      </c>
      <c r="F366" s="112"/>
      <c r="G366" s="92"/>
      <c r="H366" s="93"/>
      <c r="I366" s="94">
        <v>0</v>
      </c>
      <c r="J366" s="90">
        <f t="shared" si="195"/>
        <v>0</v>
      </c>
      <c r="K366" s="95">
        <f t="shared" si="196"/>
        <v>1196</v>
      </c>
      <c r="L366" s="96">
        <f t="shared" si="197"/>
        <v>0</v>
      </c>
      <c r="M366" s="95" t="str">
        <f t="shared" si="198"/>
        <v>Ej hyrbar</v>
      </c>
      <c r="N366" s="96">
        <f t="shared" si="199"/>
        <v>0</v>
      </c>
      <c r="O366" s="97"/>
      <c r="P366" s="136"/>
      <c r="Q366" s="99"/>
      <c r="R366" s="100">
        <v>1196</v>
      </c>
      <c r="S366" s="101">
        <f t="shared" si="200"/>
        <v>0</v>
      </c>
      <c r="T366" s="102" t="s">
        <v>621</v>
      </c>
      <c r="U366" s="101">
        <f t="shared" si="201"/>
        <v>0</v>
      </c>
      <c r="V366" s="101"/>
      <c r="W366" s="102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 ht="12.75" customHeight="1" x14ac:dyDescent="0.25">
      <c r="A367" s="16"/>
      <c r="B367" s="88" t="s">
        <v>1093</v>
      </c>
      <c r="C367" s="89" t="s">
        <v>1382</v>
      </c>
      <c r="D367" s="89"/>
      <c r="E367" s="114" t="s">
        <v>1094</v>
      </c>
      <c r="F367" s="112"/>
      <c r="G367" s="92"/>
      <c r="H367" s="93"/>
      <c r="I367" s="94">
        <v>11.9</v>
      </c>
      <c r="J367" s="90">
        <f t="shared" si="195"/>
        <v>0</v>
      </c>
      <c r="K367" s="95">
        <f t="shared" si="196"/>
        <v>889</v>
      </c>
      <c r="L367" s="96">
        <f t="shared" si="197"/>
        <v>0</v>
      </c>
      <c r="M367" s="95" t="str">
        <f t="shared" si="198"/>
        <v>Ej hyrbar</v>
      </c>
      <c r="N367" s="96">
        <f t="shared" si="199"/>
        <v>0</v>
      </c>
      <c r="O367" s="97"/>
      <c r="P367" s="136"/>
      <c r="Q367" s="99"/>
      <c r="R367" s="100">
        <v>889</v>
      </c>
      <c r="S367" s="101">
        <f t="shared" si="200"/>
        <v>0</v>
      </c>
      <c r="T367" s="102" t="s">
        <v>621</v>
      </c>
      <c r="U367" s="101">
        <f t="shared" si="201"/>
        <v>0</v>
      </c>
      <c r="V367" s="101"/>
      <c r="W367" s="102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 ht="12.75" customHeight="1" x14ac:dyDescent="0.25">
      <c r="A368" s="16"/>
      <c r="B368" s="88" t="s">
        <v>1095</v>
      </c>
      <c r="C368" s="89" t="s">
        <v>1383</v>
      </c>
      <c r="D368" s="89"/>
      <c r="E368" s="114" t="s">
        <v>1096</v>
      </c>
      <c r="F368" s="112"/>
      <c r="G368" s="92"/>
      <c r="H368" s="93"/>
      <c r="I368" s="94">
        <v>0</v>
      </c>
      <c r="J368" s="90">
        <f t="shared" si="195"/>
        <v>0</v>
      </c>
      <c r="K368" s="95">
        <f t="shared" si="196"/>
        <v>1118</v>
      </c>
      <c r="L368" s="96">
        <f t="shared" si="197"/>
        <v>0</v>
      </c>
      <c r="M368" s="95" t="str">
        <f t="shared" si="198"/>
        <v>Ej hyrbar</v>
      </c>
      <c r="N368" s="96">
        <f t="shared" si="199"/>
        <v>0</v>
      </c>
      <c r="O368" s="97"/>
      <c r="P368" s="136"/>
      <c r="Q368" s="99"/>
      <c r="R368" s="100">
        <v>1118</v>
      </c>
      <c r="S368" s="101">
        <f t="shared" si="200"/>
        <v>0</v>
      </c>
      <c r="T368" s="102" t="s">
        <v>621</v>
      </c>
      <c r="U368" s="101">
        <f t="shared" si="201"/>
        <v>0</v>
      </c>
      <c r="V368" s="101"/>
      <c r="W368" s="102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 ht="12.75" customHeight="1" x14ac:dyDescent="0.25">
      <c r="A369" s="16"/>
      <c r="B369" s="88" t="s">
        <v>1097</v>
      </c>
      <c r="C369" s="89" t="s">
        <v>1384</v>
      </c>
      <c r="D369" s="89"/>
      <c r="E369" s="114" t="s">
        <v>1098</v>
      </c>
      <c r="F369" s="112"/>
      <c r="G369" s="92"/>
      <c r="H369" s="93"/>
      <c r="I369" s="94">
        <v>0</v>
      </c>
      <c r="J369" s="90">
        <f t="shared" si="195"/>
        <v>0</v>
      </c>
      <c r="K369" s="95">
        <f t="shared" si="196"/>
        <v>0</v>
      </c>
      <c r="L369" s="96">
        <f t="shared" si="197"/>
        <v>0</v>
      </c>
      <c r="M369" s="95" t="str">
        <f t="shared" si="198"/>
        <v>Ej hyrbar</v>
      </c>
      <c r="N369" s="96">
        <f t="shared" si="199"/>
        <v>0</v>
      </c>
      <c r="O369" s="97"/>
      <c r="P369" s="136"/>
      <c r="Q369" s="99"/>
      <c r="R369" s="100">
        <v>0</v>
      </c>
      <c r="S369" s="101">
        <f t="shared" si="200"/>
        <v>0</v>
      </c>
      <c r="T369" s="102" t="s">
        <v>621</v>
      </c>
      <c r="U369" s="101">
        <f t="shared" si="201"/>
        <v>0</v>
      </c>
      <c r="V369" s="101"/>
      <c r="W369" s="102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 ht="12.75" customHeight="1" x14ac:dyDescent="0.25">
      <c r="A370" s="16"/>
      <c r="B370" s="88" t="s">
        <v>1099</v>
      </c>
      <c r="C370" s="89" t="s">
        <v>1385</v>
      </c>
      <c r="D370" s="89"/>
      <c r="E370" s="114" t="s">
        <v>1100</v>
      </c>
      <c r="F370" s="112"/>
      <c r="G370" s="92"/>
      <c r="H370" s="93"/>
      <c r="I370" s="94">
        <v>0</v>
      </c>
      <c r="J370" s="90">
        <f t="shared" si="195"/>
        <v>0</v>
      </c>
      <c r="K370" s="95">
        <f t="shared" si="196"/>
        <v>0</v>
      </c>
      <c r="L370" s="96">
        <f t="shared" si="197"/>
        <v>0</v>
      </c>
      <c r="M370" s="95" t="str">
        <f t="shared" si="198"/>
        <v>Ej hyrbar</v>
      </c>
      <c r="N370" s="96">
        <f t="shared" si="199"/>
        <v>0</v>
      </c>
      <c r="O370" s="97"/>
      <c r="P370" s="136"/>
      <c r="Q370" s="99"/>
      <c r="R370" s="100">
        <v>0</v>
      </c>
      <c r="S370" s="101">
        <f t="shared" si="200"/>
        <v>0</v>
      </c>
      <c r="T370" s="102" t="s">
        <v>621</v>
      </c>
      <c r="U370" s="101">
        <f t="shared" si="201"/>
        <v>0</v>
      </c>
      <c r="V370" s="101"/>
      <c r="W370" s="102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 ht="12.75" customHeight="1" x14ac:dyDescent="0.25">
      <c r="A371" s="16"/>
      <c r="B371" s="88" t="s">
        <v>1101</v>
      </c>
      <c r="C371" s="89" t="s">
        <v>1386</v>
      </c>
      <c r="D371" s="89"/>
      <c r="E371" s="114" t="s">
        <v>1102</v>
      </c>
      <c r="F371" s="112"/>
      <c r="G371" s="92"/>
      <c r="H371" s="93"/>
      <c r="I371" s="94">
        <v>11.9</v>
      </c>
      <c r="J371" s="90">
        <f t="shared" si="195"/>
        <v>0</v>
      </c>
      <c r="K371" s="95">
        <f t="shared" si="196"/>
        <v>0</v>
      </c>
      <c r="L371" s="96">
        <f t="shared" si="197"/>
        <v>0</v>
      </c>
      <c r="M371" s="95" t="str">
        <f t="shared" si="198"/>
        <v>Ej hyrbar</v>
      </c>
      <c r="N371" s="96">
        <f t="shared" si="199"/>
        <v>0</v>
      </c>
      <c r="O371" s="97"/>
      <c r="P371" s="136"/>
      <c r="Q371" s="99"/>
      <c r="R371" s="100">
        <v>0</v>
      </c>
      <c r="S371" s="101">
        <f t="shared" si="200"/>
        <v>0</v>
      </c>
      <c r="T371" s="102" t="s">
        <v>621</v>
      </c>
      <c r="U371" s="101">
        <f t="shared" si="201"/>
        <v>0</v>
      </c>
      <c r="V371" s="101"/>
      <c r="W371" s="102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 ht="12.75" customHeight="1" x14ac:dyDescent="0.25">
      <c r="A372" s="16"/>
      <c r="B372" s="88" t="s">
        <v>1103</v>
      </c>
      <c r="C372" s="89" t="s">
        <v>1387</v>
      </c>
      <c r="D372" s="89"/>
      <c r="E372" s="114" t="s">
        <v>1104</v>
      </c>
      <c r="F372" s="112"/>
      <c r="G372" s="92"/>
      <c r="H372" s="93"/>
      <c r="I372" s="94">
        <v>11.9</v>
      </c>
      <c r="J372" s="90">
        <f t="shared" si="195"/>
        <v>0</v>
      </c>
      <c r="K372" s="95">
        <f t="shared" si="196"/>
        <v>0</v>
      </c>
      <c r="L372" s="96">
        <f t="shared" si="197"/>
        <v>0</v>
      </c>
      <c r="M372" s="95" t="str">
        <f t="shared" si="198"/>
        <v>Ej hyrbar</v>
      </c>
      <c r="N372" s="96">
        <f t="shared" si="199"/>
        <v>0</v>
      </c>
      <c r="O372" s="97"/>
      <c r="P372" s="136"/>
      <c r="Q372" s="99"/>
      <c r="R372" s="100">
        <v>0</v>
      </c>
      <c r="S372" s="101">
        <f t="shared" si="200"/>
        <v>0</v>
      </c>
      <c r="T372" s="102" t="s">
        <v>621</v>
      </c>
      <c r="U372" s="101">
        <f t="shared" si="201"/>
        <v>0</v>
      </c>
      <c r="V372" s="101"/>
      <c r="W372" s="102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1:43" ht="12.75" customHeight="1" x14ac:dyDescent="0.25">
      <c r="A373" s="16"/>
      <c r="B373" s="88" t="s">
        <v>1105</v>
      </c>
      <c r="C373" s="89" t="s">
        <v>1388</v>
      </c>
      <c r="D373" s="89"/>
      <c r="E373" s="114" t="s">
        <v>1106</v>
      </c>
      <c r="F373" s="112"/>
      <c r="G373" s="92"/>
      <c r="H373" s="93"/>
      <c r="I373" s="94">
        <v>0</v>
      </c>
      <c r="J373" s="90">
        <f t="shared" si="195"/>
        <v>0</v>
      </c>
      <c r="K373" s="95">
        <f t="shared" si="196"/>
        <v>0</v>
      </c>
      <c r="L373" s="96">
        <f t="shared" si="197"/>
        <v>0</v>
      </c>
      <c r="M373" s="95" t="str">
        <f t="shared" si="198"/>
        <v>Ej hyrbar</v>
      </c>
      <c r="N373" s="96">
        <f t="shared" si="199"/>
        <v>0</v>
      </c>
      <c r="O373" s="97"/>
      <c r="P373" s="136"/>
      <c r="Q373" s="99"/>
      <c r="R373" s="100">
        <v>0</v>
      </c>
      <c r="S373" s="101">
        <f t="shared" si="200"/>
        <v>0</v>
      </c>
      <c r="T373" s="102" t="s">
        <v>621</v>
      </c>
      <c r="U373" s="101">
        <f t="shared" si="201"/>
        <v>0</v>
      </c>
      <c r="V373" s="101"/>
      <c r="W373" s="102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1:43" ht="12.75" customHeight="1" x14ac:dyDescent="0.3">
      <c r="A374" s="16"/>
      <c r="B374" s="88"/>
      <c r="C374" s="23" t="s">
        <v>553</v>
      </c>
      <c r="D374" s="23"/>
      <c r="E374" s="90"/>
      <c r="F374" s="102"/>
      <c r="G374" s="112"/>
      <c r="H374" s="112"/>
      <c r="I374" s="94"/>
      <c r="J374" s="90"/>
      <c r="K374" s="95"/>
      <c r="L374" s="90"/>
      <c r="M374" s="90"/>
      <c r="N374" s="90"/>
      <c r="O374" s="113"/>
      <c r="P374" s="99"/>
      <c r="Q374" s="99"/>
      <c r="R374" s="100"/>
      <c r="S374" s="101"/>
      <c r="T374" s="102"/>
      <c r="U374" s="102"/>
      <c r="V374" s="102"/>
      <c r="W374" s="102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1:43" ht="12.75" customHeight="1" x14ac:dyDescent="0.25">
      <c r="A375" s="16"/>
      <c r="B375" s="88" t="s">
        <v>304</v>
      </c>
      <c r="C375" s="89" t="s">
        <v>61</v>
      </c>
      <c r="D375" s="89"/>
      <c r="E375" s="90" t="s">
        <v>305</v>
      </c>
      <c r="F375" s="91"/>
      <c r="G375" s="92">
        <v>4</v>
      </c>
      <c r="H375" s="93"/>
      <c r="I375" s="94">
        <v>15.5</v>
      </c>
      <c r="J375" s="90">
        <f t="shared" ref="J375:J394" si="202">I375*G375</f>
        <v>62</v>
      </c>
      <c r="K375" s="95">
        <f t="shared" ref="K375:K411" si="203">IF($U$1=1,IF(P375=1,T375,$V$1),IF($S$1=1,R375,""))</f>
        <v>1295</v>
      </c>
      <c r="L375" s="96">
        <f t="shared" ref="L375:L394" si="204">IF($U$1=1,U375,IF($S$1=1,S375,""))</f>
        <v>5180</v>
      </c>
      <c r="M375" s="95" t="str">
        <f t="shared" ref="M375:M393" si="205">IF($U$1=2,IF(P375=1,T375,$V$1),"")</f>
        <v>Ej hyrbar</v>
      </c>
      <c r="N375" s="96">
        <f t="shared" ref="N375:N394" si="206">IF($U$1=2,U375,"")</f>
        <v>0</v>
      </c>
      <c r="O375" s="97"/>
      <c r="P375" s="98"/>
      <c r="Q375" s="99"/>
      <c r="R375" s="100">
        <v>1295</v>
      </c>
      <c r="S375" s="101">
        <f t="shared" ref="S375:S394" si="207">R375*(1-$D$1)*G375</f>
        <v>5180</v>
      </c>
      <c r="T375" s="102">
        <v>2.2200000000000002</v>
      </c>
      <c r="U375" s="101">
        <f t="shared" ref="U375:U394" si="208">IF(P375=1,T375*(1-$J$1)*G375,0)</f>
        <v>0</v>
      </c>
      <c r="V375" s="101"/>
      <c r="W375" s="102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1:43" ht="12.75" customHeight="1" x14ac:dyDescent="0.25">
      <c r="A376" s="16"/>
      <c r="B376" s="88" t="s">
        <v>306</v>
      </c>
      <c r="C376" s="89" t="s">
        <v>62</v>
      </c>
      <c r="D376" s="89"/>
      <c r="E376" s="90" t="s">
        <v>307</v>
      </c>
      <c r="F376" s="91"/>
      <c r="G376" s="92">
        <v>20</v>
      </c>
      <c r="H376" s="93"/>
      <c r="I376" s="94">
        <v>4</v>
      </c>
      <c r="J376" s="90">
        <f t="shared" si="202"/>
        <v>80</v>
      </c>
      <c r="K376" s="95">
        <f t="shared" si="203"/>
        <v>311</v>
      </c>
      <c r="L376" s="96">
        <f t="shared" si="204"/>
        <v>6220</v>
      </c>
      <c r="M376" s="95" t="str">
        <f t="shared" si="205"/>
        <v>Ej hyrbar</v>
      </c>
      <c r="N376" s="96">
        <f t="shared" si="206"/>
        <v>0</v>
      </c>
      <c r="O376" s="97"/>
      <c r="P376" s="98"/>
      <c r="Q376" s="99"/>
      <c r="R376" s="100">
        <v>311</v>
      </c>
      <c r="S376" s="101">
        <f t="shared" si="207"/>
        <v>6220</v>
      </c>
      <c r="T376" s="102">
        <v>0.52</v>
      </c>
      <c r="U376" s="101">
        <f t="shared" si="208"/>
        <v>0</v>
      </c>
      <c r="V376" s="101"/>
      <c r="W376" s="102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1:43" ht="12.75" customHeight="1" x14ac:dyDescent="0.25">
      <c r="A377" s="16"/>
      <c r="B377" s="88" t="s">
        <v>308</v>
      </c>
      <c r="C377" s="89" t="s">
        <v>63</v>
      </c>
      <c r="D377" s="89"/>
      <c r="E377" s="90" t="s">
        <v>309</v>
      </c>
      <c r="F377" s="91"/>
      <c r="G377" s="92">
        <v>40</v>
      </c>
      <c r="H377" s="93"/>
      <c r="I377" s="94">
        <v>0.4</v>
      </c>
      <c r="J377" s="90">
        <f t="shared" si="202"/>
        <v>16</v>
      </c>
      <c r="K377" s="95">
        <f t="shared" si="203"/>
        <v>44</v>
      </c>
      <c r="L377" s="96">
        <f t="shared" si="204"/>
        <v>1760</v>
      </c>
      <c r="M377" s="95" t="str">
        <f t="shared" si="205"/>
        <v>Ej hyrbar</v>
      </c>
      <c r="N377" s="96">
        <f t="shared" si="206"/>
        <v>0</v>
      </c>
      <c r="O377" s="97"/>
      <c r="P377" s="98"/>
      <c r="Q377" s="99"/>
      <c r="R377" s="100">
        <v>44</v>
      </c>
      <c r="S377" s="101">
        <f t="shared" si="207"/>
        <v>1760</v>
      </c>
      <c r="T377" s="102">
        <v>0.08</v>
      </c>
      <c r="U377" s="101">
        <f t="shared" si="208"/>
        <v>0</v>
      </c>
      <c r="V377" s="101"/>
      <c r="W377" s="102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1:43" ht="12.75" customHeight="1" x14ac:dyDescent="0.25">
      <c r="A378" s="16"/>
      <c r="B378" s="88" t="s">
        <v>310</v>
      </c>
      <c r="C378" s="89" t="s">
        <v>64</v>
      </c>
      <c r="D378" s="89"/>
      <c r="E378" s="90" t="s">
        <v>311</v>
      </c>
      <c r="F378" s="91"/>
      <c r="G378" s="92">
        <v>40</v>
      </c>
      <c r="H378" s="93"/>
      <c r="I378" s="94">
        <v>1.6E-2</v>
      </c>
      <c r="J378" s="90">
        <f t="shared" si="202"/>
        <v>0.64</v>
      </c>
      <c r="K378" s="95">
        <f t="shared" si="203"/>
        <v>3</v>
      </c>
      <c r="L378" s="96">
        <f t="shared" si="204"/>
        <v>120</v>
      </c>
      <c r="M378" s="95" t="str">
        <f t="shared" si="205"/>
        <v>Ej hyrbar</v>
      </c>
      <c r="N378" s="96">
        <f t="shared" si="206"/>
        <v>0</v>
      </c>
      <c r="O378" s="97"/>
      <c r="P378" s="98"/>
      <c r="Q378" s="99"/>
      <c r="R378" s="100">
        <v>3</v>
      </c>
      <c r="S378" s="101">
        <f t="shared" si="207"/>
        <v>120</v>
      </c>
      <c r="T378" s="102">
        <v>0.01</v>
      </c>
      <c r="U378" s="101">
        <f t="shared" si="208"/>
        <v>0</v>
      </c>
      <c r="V378" s="101"/>
      <c r="W378" s="102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1:43" ht="12.75" customHeight="1" x14ac:dyDescent="0.25">
      <c r="A379" s="16"/>
      <c r="B379" s="88" t="s">
        <v>312</v>
      </c>
      <c r="C379" s="89" t="s">
        <v>65</v>
      </c>
      <c r="D379" s="89"/>
      <c r="E379" s="90" t="s">
        <v>313</v>
      </c>
      <c r="F379" s="91"/>
      <c r="G379" s="92">
        <v>40</v>
      </c>
      <c r="H379" s="93"/>
      <c r="I379" s="94">
        <v>7.2999999999999995E-2</v>
      </c>
      <c r="J379" s="90">
        <f t="shared" si="202"/>
        <v>2.92</v>
      </c>
      <c r="K379" s="95">
        <f t="shared" si="203"/>
        <v>4</v>
      </c>
      <c r="L379" s="96">
        <f t="shared" si="204"/>
        <v>160</v>
      </c>
      <c r="M379" s="95" t="str">
        <f t="shared" si="205"/>
        <v>Ej hyrbar</v>
      </c>
      <c r="N379" s="96">
        <f t="shared" si="206"/>
        <v>0</v>
      </c>
      <c r="O379" s="97"/>
      <c r="P379" s="98"/>
      <c r="Q379" s="99"/>
      <c r="R379" s="100">
        <v>4</v>
      </c>
      <c r="S379" s="101">
        <f t="shared" si="207"/>
        <v>160</v>
      </c>
      <c r="T379" s="102">
        <v>0.01</v>
      </c>
      <c r="U379" s="101">
        <f t="shared" si="208"/>
        <v>0</v>
      </c>
      <c r="V379" s="101"/>
      <c r="W379" s="102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1:43" ht="12.75" customHeight="1" x14ac:dyDescent="0.25">
      <c r="A380" s="16"/>
      <c r="B380" s="88" t="s">
        <v>314</v>
      </c>
      <c r="C380" s="89" t="s">
        <v>66</v>
      </c>
      <c r="D380" s="89"/>
      <c r="E380" s="90" t="s">
        <v>315</v>
      </c>
      <c r="F380" s="91"/>
      <c r="G380" s="92">
        <v>10</v>
      </c>
      <c r="H380" s="93"/>
      <c r="I380" s="94">
        <v>1500</v>
      </c>
      <c r="J380" s="90">
        <f t="shared" si="202"/>
        <v>15000</v>
      </c>
      <c r="K380" s="95">
        <f t="shared" si="203"/>
        <v>3560</v>
      </c>
      <c r="L380" s="96">
        <f t="shared" si="204"/>
        <v>35600</v>
      </c>
      <c r="M380" s="95" t="str">
        <f t="shared" si="205"/>
        <v>Ej hyrbar</v>
      </c>
      <c r="N380" s="96">
        <f t="shared" si="206"/>
        <v>0</v>
      </c>
      <c r="O380" s="97"/>
      <c r="P380" s="98"/>
      <c r="Q380" s="99"/>
      <c r="R380" s="100">
        <v>3560</v>
      </c>
      <c r="S380" s="101">
        <f t="shared" si="207"/>
        <v>35600</v>
      </c>
      <c r="T380" s="102">
        <v>5.39</v>
      </c>
      <c r="U380" s="101">
        <f t="shared" si="208"/>
        <v>0</v>
      </c>
      <c r="V380" s="101"/>
      <c r="W380" s="102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1:43" ht="12.75" customHeight="1" x14ac:dyDescent="0.25">
      <c r="A381" s="16"/>
      <c r="B381" s="88" t="s">
        <v>1107</v>
      </c>
      <c r="C381" s="89" t="s">
        <v>1389</v>
      </c>
      <c r="D381" s="89"/>
      <c r="E381" s="90" t="s">
        <v>1108</v>
      </c>
      <c r="F381" s="91"/>
      <c r="G381" s="92"/>
      <c r="H381" s="93"/>
      <c r="I381" s="94">
        <v>14.9</v>
      </c>
      <c r="J381" s="90"/>
      <c r="K381" s="95">
        <f>IF($U$1=1,IF(P381=1,T381,$V$1),IF($S$1=1,R381,""))</f>
        <v>1490</v>
      </c>
      <c r="L381" s="96">
        <f>IF($U$1=1,U381,IF($S$1=1,S381,""))</f>
        <v>0</v>
      </c>
      <c r="M381" s="95" t="str">
        <f>IF($U$1=2,IF(P381=1,T381,$V$1),"")</f>
        <v>Ej hyrbar</v>
      </c>
      <c r="N381" s="96">
        <f>IF($U$1=2,U381,"")</f>
        <v>0</v>
      </c>
      <c r="O381" s="97"/>
      <c r="P381" s="98"/>
      <c r="Q381" s="99"/>
      <c r="R381" s="100">
        <v>1490</v>
      </c>
      <c r="S381" s="101">
        <f>R381*(1-$D$1)*G381</f>
        <v>0</v>
      </c>
      <c r="T381" s="102" t="s">
        <v>621</v>
      </c>
      <c r="U381" s="101">
        <f>IF(P381=1,T381*(1-$J$1)*G381,0)</f>
        <v>0</v>
      </c>
      <c r="V381" s="101"/>
      <c r="W381" s="102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1:43" ht="12.75" customHeight="1" x14ac:dyDescent="0.25">
      <c r="A382" s="16"/>
      <c r="B382" s="88" t="s">
        <v>316</v>
      </c>
      <c r="C382" s="89" t="s">
        <v>67</v>
      </c>
      <c r="D382" s="89"/>
      <c r="E382" s="90" t="s">
        <v>317</v>
      </c>
      <c r="F382" s="91"/>
      <c r="G382" s="92"/>
      <c r="H382" s="93"/>
      <c r="I382" s="94">
        <v>15</v>
      </c>
      <c r="J382" s="90">
        <f t="shared" si="202"/>
        <v>0</v>
      </c>
      <c r="K382" s="95">
        <f t="shared" si="203"/>
        <v>848</v>
      </c>
      <c r="L382" s="96">
        <f t="shared" si="204"/>
        <v>0</v>
      </c>
      <c r="M382" s="95" t="str">
        <f t="shared" si="205"/>
        <v>Ej hyrbar</v>
      </c>
      <c r="N382" s="96">
        <f t="shared" si="206"/>
        <v>0</v>
      </c>
      <c r="O382" s="97"/>
      <c r="P382" s="98"/>
      <c r="Q382" s="99"/>
      <c r="R382" s="100">
        <v>848</v>
      </c>
      <c r="S382" s="101">
        <f t="shared" si="207"/>
        <v>0</v>
      </c>
      <c r="T382" s="102">
        <v>1.54</v>
      </c>
      <c r="U382" s="101">
        <f t="shared" si="208"/>
        <v>0</v>
      </c>
      <c r="V382" s="101"/>
      <c r="W382" s="102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1:43" ht="12.75" customHeight="1" x14ac:dyDescent="0.25">
      <c r="A383" s="16"/>
      <c r="B383" s="88" t="s">
        <v>318</v>
      </c>
      <c r="C383" s="89" t="s">
        <v>68</v>
      </c>
      <c r="D383" s="89"/>
      <c r="E383" s="90" t="s">
        <v>319</v>
      </c>
      <c r="F383" s="91"/>
      <c r="G383" s="92"/>
      <c r="H383" s="93"/>
      <c r="I383" s="94">
        <v>13</v>
      </c>
      <c r="J383" s="90">
        <f t="shared" si="202"/>
        <v>0</v>
      </c>
      <c r="K383" s="95">
        <f t="shared" si="203"/>
        <v>711</v>
      </c>
      <c r="L383" s="96">
        <f t="shared" si="204"/>
        <v>0</v>
      </c>
      <c r="M383" s="95" t="str">
        <f t="shared" si="205"/>
        <v>Ej hyrbar</v>
      </c>
      <c r="N383" s="96">
        <f t="shared" si="206"/>
        <v>0</v>
      </c>
      <c r="O383" s="97"/>
      <c r="P383" s="98"/>
      <c r="Q383" s="99"/>
      <c r="R383" s="100">
        <v>711</v>
      </c>
      <c r="S383" s="101">
        <f t="shared" si="207"/>
        <v>0</v>
      </c>
      <c r="T383" s="102">
        <v>1.32</v>
      </c>
      <c r="U383" s="101">
        <f t="shared" si="208"/>
        <v>0</v>
      </c>
      <c r="V383" s="101"/>
      <c r="W383" s="102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1:43" ht="12.75" customHeight="1" x14ac:dyDescent="0.25">
      <c r="A384" s="16"/>
      <c r="B384" s="88" t="s">
        <v>320</v>
      </c>
      <c r="C384" s="89" t="s">
        <v>1460</v>
      </c>
      <c r="D384" s="89"/>
      <c r="E384" s="90" t="s">
        <v>321</v>
      </c>
      <c r="F384" s="91"/>
      <c r="G384" s="92"/>
      <c r="H384" s="93"/>
      <c r="I384" s="94">
        <v>17.399999999999999</v>
      </c>
      <c r="J384" s="90">
        <f t="shared" si="202"/>
        <v>0</v>
      </c>
      <c r="K384" s="95">
        <f t="shared" si="203"/>
        <v>701</v>
      </c>
      <c r="L384" s="96">
        <f t="shared" si="204"/>
        <v>0</v>
      </c>
      <c r="M384" s="95" t="str">
        <f t="shared" si="205"/>
        <v>Ej hyrbar</v>
      </c>
      <c r="N384" s="96">
        <f t="shared" si="206"/>
        <v>0</v>
      </c>
      <c r="O384" s="97"/>
      <c r="P384" s="98"/>
      <c r="Q384" s="99"/>
      <c r="R384" s="100">
        <v>701</v>
      </c>
      <c r="S384" s="101">
        <f t="shared" si="207"/>
        <v>0</v>
      </c>
      <c r="T384" s="102">
        <v>1.25</v>
      </c>
      <c r="U384" s="101">
        <f t="shared" si="208"/>
        <v>0</v>
      </c>
      <c r="V384" s="101"/>
      <c r="W384" s="102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1:43" ht="12.75" customHeight="1" x14ac:dyDescent="0.25">
      <c r="A385" s="16"/>
      <c r="B385" s="88" t="s">
        <v>322</v>
      </c>
      <c r="C385" s="89" t="s">
        <v>1460</v>
      </c>
      <c r="D385" s="89"/>
      <c r="E385" s="90" t="s">
        <v>323</v>
      </c>
      <c r="F385" s="91"/>
      <c r="G385" s="92"/>
      <c r="H385" s="93"/>
      <c r="I385" s="94">
        <v>11.6</v>
      </c>
      <c r="J385" s="90">
        <f t="shared" si="202"/>
        <v>0</v>
      </c>
      <c r="K385" s="95">
        <f t="shared" si="203"/>
        <v>560</v>
      </c>
      <c r="L385" s="96">
        <f t="shared" si="204"/>
        <v>0</v>
      </c>
      <c r="M385" s="95" t="str">
        <f t="shared" si="205"/>
        <v>Ej hyrbar</v>
      </c>
      <c r="N385" s="96">
        <f t="shared" si="206"/>
        <v>0</v>
      </c>
      <c r="O385" s="97"/>
      <c r="P385" s="98"/>
      <c r="Q385" s="99"/>
      <c r="R385" s="100">
        <v>560</v>
      </c>
      <c r="S385" s="101">
        <f t="shared" si="207"/>
        <v>0</v>
      </c>
      <c r="T385" s="102">
        <v>1</v>
      </c>
      <c r="U385" s="101">
        <f t="shared" si="208"/>
        <v>0</v>
      </c>
      <c r="V385" s="101"/>
      <c r="W385" s="102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1:43" ht="12.75" customHeight="1" x14ac:dyDescent="0.25">
      <c r="A386" s="16"/>
      <c r="B386" s="88" t="s">
        <v>324</v>
      </c>
      <c r="C386" s="89" t="s">
        <v>69</v>
      </c>
      <c r="D386" s="89"/>
      <c r="E386" s="90" t="s">
        <v>325</v>
      </c>
      <c r="F386" s="91"/>
      <c r="G386" s="92"/>
      <c r="H386" s="93"/>
      <c r="I386" s="94">
        <v>8.6999999999999993</v>
      </c>
      <c r="J386" s="90">
        <f t="shared" si="202"/>
        <v>0</v>
      </c>
      <c r="K386" s="95">
        <f t="shared" si="203"/>
        <v>427</v>
      </c>
      <c r="L386" s="96">
        <f t="shared" si="204"/>
        <v>0</v>
      </c>
      <c r="M386" s="95" t="str">
        <f t="shared" si="205"/>
        <v>Ej hyrbar</v>
      </c>
      <c r="N386" s="96">
        <f t="shared" si="206"/>
        <v>0</v>
      </c>
      <c r="O386" s="97"/>
      <c r="P386" s="98"/>
      <c r="Q386" s="99"/>
      <c r="R386" s="100">
        <v>427</v>
      </c>
      <c r="S386" s="101">
        <f t="shared" si="207"/>
        <v>0</v>
      </c>
      <c r="T386" s="102">
        <v>0.76</v>
      </c>
      <c r="U386" s="101">
        <f t="shared" si="208"/>
        <v>0</v>
      </c>
      <c r="V386" s="101"/>
      <c r="W386" s="102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1:43" ht="12.75" customHeight="1" x14ac:dyDescent="0.25">
      <c r="A387" s="16"/>
      <c r="B387" s="88" t="s">
        <v>326</v>
      </c>
      <c r="C387" s="89" t="s">
        <v>69</v>
      </c>
      <c r="D387" s="89"/>
      <c r="E387" s="90" t="s">
        <v>327</v>
      </c>
      <c r="F387" s="91"/>
      <c r="G387" s="92"/>
      <c r="H387" s="93"/>
      <c r="I387" s="94">
        <v>5.8</v>
      </c>
      <c r="J387" s="90">
        <f t="shared" si="202"/>
        <v>0</v>
      </c>
      <c r="K387" s="95">
        <f t="shared" si="203"/>
        <v>289</v>
      </c>
      <c r="L387" s="96">
        <f t="shared" si="204"/>
        <v>0</v>
      </c>
      <c r="M387" s="95" t="str">
        <f t="shared" si="205"/>
        <v>Ej hyrbar</v>
      </c>
      <c r="N387" s="96">
        <f t="shared" si="206"/>
        <v>0</v>
      </c>
      <c r="O387" s="97"/>
      <c r="P387" s="98"/>
      <c r="Q387" s="99"/>
      <c r="R387" s="100">
        <v>289</v>
      </c>
      <c r="S387" s="101">
        <f t="shared" si="207"/>
        <v>0</v>
      </c>
      <c r="T387" s="102">
        <v>0.51</v>
      </c>
      <c r="U387" s="101">
        <f t="shared" si="208"/>
        <v>0</v>
      </c>
      <c r="V387" s="101"/>
      <c r="W387" s="102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1:43" ht="12.75" customHeight="1" x14ac:dyDescent="0.25">
      <c r="A388" s="16"/>
      <c r="B388" s="88" t="s">
        <v>328</v>
      </c>
      <c r="C388" s="89" t="s">
        <v>69</v>
      </c>
      <c r="D388" s="89"/>
      <c r="E388" s="90" t="s">
        <v>329</v>
      </c>
      <c r="F388" s="91"/>
      <c r="G388" s="92"/>
      <c r="H388" s="93"/>
      <c r="I388" s="94">
        <v>3</v>
      </c>
      <c r="J388" s="90">
        <f t="shared" si="202"/>
        <v>0</v>
      </c>
      <c r="K388" s="95">
        <f t="shared" si="203"/>
        <v>150</v>
      </c>
      <c r="L388" s="96">
        <f t="shared" si="204"/>
        <v>0</v>
      </c>
      <c r="M388" s="95" t="str">
        <f t="shared" si="205"/>
        <v>Ej hyrbar</v>
      </c>
      <c r="N388" s="96">
        <f t="shared" si="206"/>
        <v>0</v>
      </c>
      <c r="O388" s="97"/>
      <c r="P388" s="98"/>
      <c r="Q388" s="99"/>
      <c r="R388" s="100">
        <v>150</v>
      </c>
      <c r="S388" s="101">
        <f t="shared" si="207"/>
        <v>0</v>
      </c>
      <c r="T388" s="102">
        <v>0.27</v>
      </c>
      <c r="U388" s="101">
        <f t="shared" si="208"/>
        <v>0</v>
      </c>
      <c r="V388" s="101"/>
      <c r="W388" s="102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1:43" ht="12.75" customHeight="1" x14ac:dyDescent="0.25">
      <c r="A389" s="16"/>
      <c r="B389" s="88" t="s">
        <v>330</v>
      </c>
      <c r="C389" s="89" t="s">
        <v>70</v>
      </c>
      <c r="D389" s="89"/>
      <c r="E389" s="90" t="s">
        <v>331</v>
      </c>
      <c r="F389" s="91"/>
      <c r="G389" s="92">
        <v>4</v>
      </c>
      <c r="H389" s="93"/>
      <c r="I389" s="94">
        <v>1.3</v>
      </c>
      <c r="J389" s="90">
        <f t="shared" si="202"/>
        <v>5.2</v>
      </c>
      <c r="K389" s="95">
        <f t="shared" si="203"/>
        <v>162</v>
      </c>
      <c r="L389" s="96">
        <f t="shared" si="204"/>
        <v>648</v>
      </c>
      <c r="M389" s="95" t="str">
        <f t="shared" si="205"/>
        <v>Ej hyrbar</v>
      </c>
      <c r="N389" s="96">
        <f t="shared" si="206"/>
        <v>0</v>
      </c>
      <c r="O389" s="97"/>
      <c r="P389" s="98"/>
      <c r="Q389" s="99"/>
      <c r="R389" s="100">
        <v>162</v>
      </c>
      <c r="S389" s="101">
        <f t="shared" si="207"/>
        <v>648</v>
      </c>
      <c r="T389" s="102">
        <v>0.28000000000000003</v>
      </c>
      <c r="U389" s="101">
        <f t="shared" si="208"/>
        <v>0</v>
      </c>
      <c r="V389" s="101"/>
      <c r="W389" s="102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1:43" ht="12.75" customHeight="1" x14ac:dyDescent="0.25">
      <c r="A390" s="16"/>
      <c r="B390" s="88" t="s">
        <v>332</v>
      </c>
      <c r="C390" s="89" t="s">
        <v>71</v>
      </c>
      <c r="D390" s="89"/>
      <c r="E390" s="90" t="s">
        <v>333</v>
      </c>
      <c r="F390" s="91"/>
      <c r="G390" s="92"/>
      <c r="H390" s="93"/>
      <c r="I390" s="94">
        <v>0.2</v>
      </c>
      <c r="J390" s="90">
        <f t="shared" si="202"/>
        <v>0</v>
      </c>
      <c r="K390" s="95">
        <f t="shared" si="203"/>
        <v>36</v>
      </c>
      <c r="L390" s="96">
        <f t="shared" si="204"/>
        <v>0</v>
      </c>
      <c r="M390" s="95" t="str">
        <f t="shared" si="205"/>
        <v>Ej hyrbar</v>
      </c>
      <c r="N390" s="96">
        <f t="shared" si="206"/>
        <v>0</v>
      </c>
      <c r="O390" s="97"/>
      <c r="P390" s="98"/>
      <c r="Q390" s="99"/>
      <c r="R390" s="100">
        <v>36</v>
      </c>
      <c r="S390" s="101">
        <f t="shared" si="207"/>
        <v>0</v>
      </c>
      <c r="T390" s="102">
        <v>0.06</v>
      </c>
      <c r="U390" s="101">
        <f t="shared" si="208"/>
        <v>0</v>
      </c>
      <c r="V390" s="101"/>
      <c r="W390" s="102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1:43" ht="12.75" customHeight="1" x14ac:dyDescent="0.25">
      <c r="A391" s="16"/>
      <c r="B391" s="88" t="s">
        <v>334</v>
      </c>
      <c r="C391" s="89" t="s">
        <v>72</v>
      </c>
      <c r="D391" s="89"/>
      <c r="E391" s="90" t="s">
        <v>335</v>
      </c>
      <c r="F391" s="91"/>
      <c r="G391" s="92"/>
      <c r="H391" s="93"/>
      <c r="I391" s="94">
        <v>0.1</v>
      </c>
      <c r="J391" s="90">
        <f t="shared" si="202"/>
        <v>0</v>
      </c>
      <c r="K391" s="95">
        <f t="shared" si="203"/>
        <v>66</v>
      </c>
      <c r="L391" s="96">
        <f t="shared" si="204"/>
        <v>0</v>
      </c>
      <c r="M391" s="95" t="str">
        <f t="shared" si="205"/>
        <v>Ej hyrbar</v>
      </c>
      <c r="N391" s="96">
        <f t="shared" si="206"/>
        <v>0</v>
      </c>
      <c r="O391" s="97"/>
      <c r="P391" s="98"/>
      <c r="Q391" s="99"/>
      <c r="R391" s="100">
        <v>66</v>
      </c>
      <c r="S391" s="101">
        <f t="shared" si="207"/>
        <v>0</v>
      </c>
      <c r="T391" s="102">
        <v>0.12</v>
      </c>
      <c r="U391" s="101">
        <f t="shared" si="208"/>
        <v>0</v>
      </c>
      <c r="V391" s="101"/>
      <c r="W391" s="102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 ht="12.75" customHeight="1" x14ac:dyDescent="0.25">
      <c r="A392" s="16"/>
      <c r="B392" s="88" t="s">
        <v>336</v>
      </c>
      <c r="C392" s="89" t="s">
        <v>73</v>
      </c>
      <c r="D392" s="89"/>
      <c r="E392" s="90" t="s">
        <v>337</v>
      </c>
      <c r="F392" s="91"/>
      <c r="G392" s="92"/>
      <c r="H392" s="93"/>
      <c r="I392" s="94">
        <v>2</v>
      </c>
      <c r="J392" s="90">
        <f t="shared" si="202"/>
        <v>0</v>
      </c>
      <c r="K392" s="95">
        <f t="shared" si="203"/>
        <v>244</v>
      </c>
      <c r="L392" s="96">
        <f t="shared" si="204"/>
        <v>0</v>
      </c>
      <c r="M392" s="95" t="str">
        <f t="shared" si="205"/>
        <v>Ej hyrbar</v>
      </c>
      <c r="N392" s="96">
        <f t="shared" si="206"/>
        <v>0</v>
      </c>
      <c r="O392" s="97"/>
      <c r="P392" s="98"/>
      <c r="Q392" s="99"/>
      <c r="R392" s="100">
        <v>244</v>
      </c>
      <c r="S392" s="101">
        <f t="shared" si="207"/>
        <v>0</v>
      </c>
      <c r="T392" s="102">
        <v>0.41</v>
      </c>
      <c r="U392" s="101">
        <f t="shared" si="208"/>
        <v>0</v>
      </c>
      <c r="V392" s="101"/>
      <c r="W392" s="102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1:43" ht="12.75" customHeight="1" x14ac:dyDescent="0.25">
      <c r="A393" s="16"/>
      <c r="B393" s="88" t="s">
        <v>338</v>
      </c>
      <c r="C393" s="89" t="s">
        <v>1530</v>
      </c>
      <c r="D393" s="89"/>
      <c r="E393" s="90" t="s">
        <v>1531</v>
      </c>
      <c r="F393" s="91"/>
      <c r="G393" s="92"/>
      <c r="H393" s="93"/>
      <c r="I393" s="94">
        <v>0.5</v>
      </c>
      <c r="J393" s="90">
        <f t="shared" si="202"/>
        <v>0</v>
      </c>
      <c r="K393" s="95">
        <f t="shared" si="203"/>
        <v>750</v>
      </c>
      <c r="L393" s="96">
        <f t="shared" si="204"/>
        <v>0</v>
      </c>
      <c r="M393" s="95" t="str">
        <f t="shared" si="205"/>
        <v>Ej hyrbar</v>
      </c>
      <c r="N393" s="96">
        <f t="shared" si="206"/>
        <v>0</v>
      </c>
      <c r="O393" s="97"/>
      <c r="P393" s="98"/>
      <c r="Q393" s="99"/>
      <c r="R393" s="100">
        <v>750</v>
      </c>
      <c r="S393" s="101">
        <f t="shared" si="207"/>
        <v>0</v>
      </c>
      <c r="T393" s="102">
        <v>0.7</v>
      </c>
      <c r="U393" s="101">
        <f t="shared" si="208"/>
        <v>0</v>
      </c>
      <c r="V393" s="101"/>
      <c r="W393" s="102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1:43" ht="12.75" customHeight="1" x14ac:dyDescent="0.25">
      <c r="A394" s="16"/>
      <c r="B394" s="88" t="s">
        <v>339</v>
      </c>
      <c r="C394" s="89" t="s">
        <v>74</v>
      </c>
      <c r="D394" s="89"/>
      <c r="E394" s="90" t="s">
        <v>340</v>
      </c>
      <c r="F394" s="91"/>
      <c r="G394" s="92"/>
      <c r="H394" s="93"/>
      <c r="I394" s="94">
        <v>7</v>
      </c>
      <c r="J394" s="90">
        <f t="shared" si="202"/>
        <v>0</v>
      </c>
      <c r="K394" s="95">
        <f t="shared" si="203"/>
        <v>3483</v>
      </c>
      <c r="L394" s="96">
        <f t="shared" si="204"/>
        <v>0</v>
      </c>
      <c r="M394" s="95" t="str">
        <f>IF($U$1=2,IF(P394=1,T394,$V$1),"")</f>
        <v>Ej hyrbar</v>
      </c>
      <c r="N394" s="96">
        <f t="shared" si="206"/>
        <v>0</v>
      </c>
      <c r="O394" s="97"/>
      <c r="P394" s="98"/>
      <c r="Q394" s="99"/>
      <c r="R394" s="100">
        <v>3483</v>
      </c>
      <c r="S394" s="101">
        <f t="shared" si="207"/>
        <v>0</v>
      </c>
      <c r="T394" s="102">
        <v>6.63</v>
      </c>
      <c r="U394" s="101">
        <f t="shared" si="208"/>
        <v>0</v>
      </c>
      <c r="V394" s="101"/>
      <c r="W394" s="102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1:43" ht="12.75" customHeight="1" x14ac:dyDescent="0.25">
      <c r="A395" s="16"/>
      <c r="B395" s="88">
        <v>7262010</v>
      </c>
      <c r="C395" s="89" t="s">
        <v>1532</v>
      </c>
      <c r="D395" s="89"/>
      <c r="E395" s="90" t="s">
        <v>1533</v>
      </c>
      <c r="F395" s="91"/>
      <c r="G395" s="92"/>
      <c r="H395" s="93"/>
      <c r="I395" s="94">
        <v>2</v>
      </c>
      <c r="J395" s="90">
        <f t="shared" ref="J395" si="209">I395*G395</f>
        <v>0</v>
      </c>
      <c r="K395" s="95">
        <f t="shared" ref="K395" si="210">IF($U$1=1,IF(P395=1,T395,$V$1),IF($S$1=1,R395,""))</f>
        <v>186</v>
      </c>
      <c r="L395" s="96">
        <f t="shared" ref="L395" si="211">IF($U$1=1,U395,IF($S$1=1,S395,""))</f>
        <v>0</v>
      </c>
      <c r="M395" s="95" t="str">
        <f>IF($U$1=2,IF(P395=1,T395,$V$1),"")</f>
        <v>Ej hyrbar</v>
      </c>
      <c r="N395" s="96">
        <f t="shared" ref="N395" si="212">IF($U$1=2,U395,"")</f>
        <v>0</v>
      </c>
      <c r="O395" s="97"/>
      <c r="P395" s="98"/>
      <c r="Q395" s="99"/>
      <c r="R395" s="100">
        <v>186</v>
      </c>
      <c r="S395" s="101">
        <f t="shared" ref="S395" si="213">R395*(1-$D$1)*G395</f>
        <v>0</v>
      </c>
      <c r="T395" s="102">
        <v>0.48</v>
      </c>
      <c r="U395" s="101">
        <f t="shared" ref="U395" si="214">IF(P395=1,T395*(1-$J$1)*G395,0)</f>
        <v>0</v>
      </c>
      <c r="V395" s="101"/>
      <c r="W395" s="102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1:43" ht="12.75" customHeight="1" x14ac:dyDescent="0.3">
      <c r="A396" s="16"/>
      <c r="B396" s="88"/>
      <c r="C396" s="23" t="s">
        <v>1461</v>
      </c>
      <c r="D396" s="23"/>
      <c r="E396" s="90"/>
      <c r="F396" s="102"/>
      <c r="G396" s="112"/>
      <c r="H396" s="112"/>
      <c r="I396" s="94"/>
      <c r="J396" s="90"/>
      <c r="K396" s="95"/>
      <c r="L396" s="90"/>
      <c r="M396" s="90"/>
      <c r="N396" s="90"/>
      <c r="O396" s="113"/>
      <c r="P396" s="99"/>
      <c r="Q396" s="99"/>
      <c r="R396" s="100"/>
      <c r="S396" s="101"/>
      <c r="T396" s="102"/>
      <c r="U396" s="102"/>
      <c r="V396" s="102"/>
      <c r="W396" s="102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1:43" ht="12.75" customHeight="1" x14ac:dyDescent="0.25">
      <c r="A397" s="16"/>
      <c r="B397" s="88" t="s">
        <v>1109</v>
      </c>
      <c r="C397" s="89" t="s">
        <v>1390</v>
      </c>
      <c r="D397" s="89"/>
      <c r="E397" s="90" t="s">
        <v>1110</v>
      </c>
      <c r="F397" s="91"/>
      <c r="G397" s="92"/>
      <c r="H397" s="93"/>
      <c r="I397" s="94">
        <v>19.600000000000001</v>
      </c>
      <c r="J397" s="90">
        <f t="shared" ref="J397:J403" si="215">I397*G397</f>
        <v>0</v>
      </c>
      <c r="K397" s="95">
        <f t="shared" si="203"/>
        <v>670</v>
      </c>
      <c r="L397" s="96">
        <f t="shared" ref="L397:L403" si="216">IF($U$1=1,U397,IF($S$1=1,S397,""))</f>
        <v>0</v>
      </c>
      <c r="M397" s="95" t="str">
        <f t="shared" ref="M397:M403" si="217">IF($U$1=2,IF(P397=1,T397,$V$1),"")</f>
        <v>Ej hyrbar</v>
      </c>
      <c r="N397" s="96">
        <f t="shared" ref="N397:N403" si="218">IF($U$1=2,U397,"")</f>
        <v>0</v>
      </c>
      <c r="O397" s="97"/>
      <c r="P397" s="98"/>
      <c r="Q397" s="99"/>
      <c r="R397" s="100">
        <v>670</v>
      </c>
      <c r="S397" s="101">
        <v>0</v>
      </c>
      <c r="T397" s="102">
        <v>2.25</v>
      </c>
      <c r="U397" s="101">
        <f t="shared" ref="U397:U403" si="219">IF(P397=1,T397*(1-$J$1)*G397,0)</f>
        <v>0</v>
      </c>
      <c r="V397" s="101"/>
      <c r="W397" s="102">
        <f>R397*X397/30</f>
        <v>2.0099999999999998</v>
      </c>
      <c r="X397" s="7">
        <v>0.09</v>
      </c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1:43" ht="12.75" customHeight="1" x14ac:dyDescent="0.25">
      <c r="A398" s="16"/>
      <c r="B398" s="88" t="s">
        <v>1111</v>
      </c>
      <c r="C398" s="89" t="s">
        <v>1391</v>
      </c>
      <c r="D398" s="89"/>
      <c r="E398" s="90" t="s">
        <v>1112</v>
      </c>
      <c r="F398" s="91"/>
      <c r="G398" s="92"/>
      <c r="H398" s="93"/>
      <c r="I398" s="94">
        <v>15</v>
      </c>
      <c r="J398" s="90">
        <f t="shared" si="215"/>
        <v>0</v>
      </c>
      <c r="K398" s="95">
        <f t="shared" si="203"/>
        <v>600</v>
      </c>
      <c r="L398" s="96">
        <f t="shared" si="216"/>
        <v>0</v>
      </c>
      <c r="M398" s="95" t="str">
        <f t="shared" si="217"/>
        <v>Ej hyrbar</v>
      </c>
      <c r="N398" s="96">
        <f t="shared" si="218"/>
        <v>0</v>
      </c>
      <c r="O398" s="97"/>
      <c r="P398" s="98"/>
      <c r="Q398" s="99"/>
      <c r="R398" s="100">
        <v>600</v>
      </c>
      <c r="S398" s="101">
        <v>0</v>
      </c>
      <c r="T398" s="102" t="s">
        <v>621</v>
      </c>
      <c r="U398" s="101">
        <f t="shared" si="219"/>
        <v>0</v>
      </c>
      <c r="V398" s="101"/>
      <c r="W398" s="102">
        <f>R398*X398/30</f>
        <v>1.8</v>
      </c>
      <c r="X398" s="7">
        <v>0.09</v>
      </c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1:43" ht="12.75" customHeight="1" x14ac:dyDescent="0.25">
      <c r="A399" s="16"/>
      <c r="B399" s="88" t="s">
        <v>1113</v>
      </c>
      <c r="C399" s="89" t="s">
        <v>1392</v>
      </c>
      <c r="D399" s="89"/>
      <c r="E399" s="90" t="s">
        <v>1114</v>
      </c>
      <c r="F399" s="91"/>
      <c r="G399" s="92"/>
      <c r="H399" s="93"/>
      <c r="I399" s="94">
        <v>10.1</v>
      </c>
      <c r="J399" s="90">
        <f t="shared" si="215"/>
        <v>0</v>
      </c>
      <c r="K399" s="95">
        <f t="shared" si="203"/>
        <v>450</v>
      </c>
      <c r="L399" s="96">
        <f t="shared" si="216"/>
        <v>0</v>
      </c>
      <c r="M399" s="95" t="str">
        <f t="shared" si="217"/>
        <v>Ej hyrbar</v>
      </c>
      <c r="N399" s="96">
        <f t="shared" si="218"/>
        <v>0</v>
      </c>
      <c r="O399" s="97"/>
      <c r="P399" s="98"/>
      <c r="Q399" s="99"/>
      <c r="R399" s="100">
        <v>450</v>
      </c>
      <c r="S399" s="101">
        <v>0</v>
      </c>
      <c r="T399" s="102">
        <v>1.25</v>
      </c>
      <c r="U399" s="101">
        <f t="shared" si="219"/>
        <v>0</v>
      </c>
      <c r="V399" s="101"/>
      <c r="W399" s="102">
        <f>R399*X399/30</f>
        <v>1.35</v>
      </c>
      <c r="X399" s="7">
        <v>0.09</v>
      </c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1:43" ht="12.75" customHeight="1" x14ac:dyDescent="0.25">
      <c r="A400" s="16"/>
      <c r="B400" s="88" t="s">
        <v>1115</v>
      </c>
      <c r="C400" s="89" t="s">
        <v>1393</v>
      </c>
      <c r="D400" s="89"/>
      <c r="E400" s="90" t="s">
        <v>1116</v>
      </c>
      <c r="F400" s="112"/>
      <c r="G400" s="92"/>
      <c r="H400" s="92"/>
      <c r="I400" s="94">
        <v>15</v>
      </c>
      <c r="J400" s="90">
        <f t="shared" si="215"/>
        <v>0</v>
      </c>
      <c r="K400" s="95">
        <f>IF($U$1=1,IF(P400=1,T400,$V$1),IF($S$1=1,R400,""))</f>
        <v>370</v>
      </c>
      <c r="L400" s="96">
        <f t="shared" si="216"/>
        <v>0</v>
      </c>
      <c r="M400" s="95" t="str">
        <f t="shared" si="217"/>
        <v>Ej hyrbar</v>
      </c>
      <c r="N400" s="96">
        <f t="shared" si="218"/>
        <v>0</v>
      </c>
      <c r="O400" s="97"/>
      <c r="P400" s="98"/>
      <c r="Q400" s="99"/>
      <c r="R400" s="100">
        <v>370</v>
      </c>
      <c r="S400" s="101">
        <v>0</v>
      </c>
      <c r="T400" s="102" t="s">
        <v>621</v>
      </c>
      <c r="U400" s="101">
        <f t="shared" si="219"/>
        <v>0</v>
      </c>
      <c r="V400" s="101"/>
      <c r="W400" s="102"/>
      <c r="X400" s="7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 ht="12.75" customHeight="1" x14ac:dyDescent="0.25">
      <c r="A401" s="16"/>
      <c r="B401" s="88" t="s">
        <v>1117</v>
      </c>
      <c r="C401" s="89" t="s">
        <v>1394</v>
      </c>
      <c r="D401" s="89"/>
      <c r="E401" s="90" t="s">
        <v>1118</v>
      </c>
      <c r="F401" s="112"/>
      <c r="G401" s="92"/>
      <c r="H401" s="92"/>
      <c r="I401" s="94">
        <v>15</v>
      </c>
      <c r="J401" s="90">
        <f t="shared" si="215"/>
        <v>0</v>
      </c>
      <c r="K401" s="95">
        <f>IF($U$1=1,IF(P401=1,T401,$V$1),IF($S$1=1,R401,""))</f>
        <v>370</v>
      </c>
      <c r="L401" s="96">
        <f t="shared" si="216"/>
        <v>0</v>
      </c>
      <c r="M401" s="95" t="str">
        <f t="shared" si="217"/>
        <v>Ej hyrbar</v>
      </c>
      <c r="N401" s="96">
        <f t="shared" si="218"/>
        <v>0</v>
      </c>
      <c r="O401" s="97"/>
      <c r="P401" s="98"/>
      <c r="Q401" s="99"/>
      <c r="R401" s="100">
        <v>370</v>
      </c>
      <c r="S401" s="101">
        <v>0</v>
      </c>
      <c r="T401" s="102" t="s">
        <v>621</v>
      </c>
      <c r="U401" s="101">
        <f t="shared" si="219"/>
        <v>0</v>
      </c>
      <c r="V401" s="101"/>
      <c r="W401" s="102"/>
      <c r="X401" s="7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 ht="12.75" customHeight="1" x14ac:dyDescent="0.25">
      <c r="A402" s="16"/>
      <c r="B402" s="88" t="s">
        <v>1119</v>
      </c>
      <c r="C402" s="89" t="s">
        <v>1395</v>
      </c>
      <c r="D402" s="89"/>
      <c r="E402" s="90" t="s">
        <v>1120</v>
      </c>
      <c r="F402" s="112"/>
      <c r="G402" s="92"/>
      <c r="H402" s="92"/>
      <c r="I402" s="94">
        <v>5.3</v>
      </c>
      <c r="J402" s="90">
        <f t="shared" si="215"/>
        <v>0</v>
      </c>
      <c r="K402" s="95">
        <f>IF($U$1=1,IF(P402=1,T402,$V$1),IF($S$1=1,R402,""))</f>
        <v>281</v>
      </c>
      <c r="L402" s="96">
        <f t="shared" si="216"/>
        <v>0</v>
      </c>
      <c r="M402" s="95" t="str">
        <f t="shared" si="217"/>
        <v>Ej hyrbar</v>
      </c>
      <c r="N402" s="96">
        <f t="shared" si="218"/>
        <v>0</v>
      </c>
      <c r="O402" s="97"/>
      <c r="P402" s="98"/>
      <c r="Q402" s="99"/>
      <c r="R402" s="100">
        <v>281</v>
      </c>
      <c r="S402" s="101">
        <v>0</v>
      </c>
      <c r="T402" s="102">
        <v>0.72</v>
      </c>
      <c r="U402" s="101">
        <f t="shared" si="219"/>
        <v>0</v>
      </c>
      <c r="V402" s="101"/>
      <c r="W402" s="102"/>
      <c r="X402" s="7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 ht="12.75" customHeight="1" x14ac:dyDescent="0.25">
      <c r="A403" s="16"/>
      <c r="B403" s="88" t="s">
        <v>1121</v>
      </c>
      <c r="C403" s="89" t="s">
        <v>1396</v>
      </c>
      <c r="D403" s="89"/>
      <c r="E403" s="90" t="s">
        <v>1122</v>
      </c>
      <c r="F403" s="112"/>
      <c r="G403" s="92"/>
      <c r="H403" s="92"/>
      <c r="I403" s="94">
        <v>4</v>
      </c>
      <c r="J403" s="90">
        <f t="shared" si="215"/>
        <v>0</v>
      </c>
      <c r="K403" s="95">
        <f>IF($U$1=1,IF(P403=1,T403,$V$1),IF($S$1=1,R403,""))</f>
        <v>300</v>
      </c>
      <c r="L403" s="96">
        <f t="shared" si="216"/>
        <v>0</v>
      </c>
      <c r="M403" s="95" t="str">
        <f t="shared" si="217"/>
        <v>Ej hyrbar</v>
      </c>
      <c r="N403" s="96">
        <f t="shared" si="218"/>
        <v>0</v>
      </c>
      <c r="O403" s="97"/>
      <c r="P403" s="98"/>
      <c r="Q403" s="99"/>
      <c r="R403" s="100">
        <v>300</v>
      </c>
      <c r="S403" s="101">
        <v>0</v>
      </c>
      <c r="T403" s="102" t="s">
        <v>621</v>
      </c>
      <c r="U403" s="101">
        <f t="shared" si="219"/>
        <v>0</v>
      </c>
      <c r="V403" s="101"/>
      <c r="W403" s="102"/>
      <c r="X403" s="7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 ht="12.75" customHeight="1" x14ac:dyDescent="0.3">
      <c r="A404" s="16"/>
      <c r="B404" s="88" t="s">
        <v>177</v>
      </c>
      <c r="C404" s="23" t="s">
        <v>1462</v>
      </c>
      <c r="D404" s="23"/>
      <c r="E404" s="90" t="s">
        <v>177</v>
      </c>
      <c r="F404" s="102"/>
      <c r="G404" s="112"/>
      <c r="H404" s="112"/>
      <c r="I404" s="94"/>
      <c r="J404" s="90"/>
      <c r="K404" s="95"/>
      <c r="L404" s="90"/>
      <c r="M404" s="90"/>
      <c r="N404" s="90"/>
      <c r="O404" s="113"/>
      <c r="P404" s="99"/>
      <c r="Q404" s="99"/>
      <c r="R404" s="100"/>
      <c r="S404" s="101"/>
      <c r="T404" s="102"/>
      <c r="U404" s="102"/>
      <c r="V404" s="102"/>
      <c r="W404" s="102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 ht="12.75" customHeight="1" x14ac:dyDescent="0.25">
      <c r="A405" s="16"/>
      <c r="B405" s="88" t="s">
        <v>1123</v>
      </c>
      <c r="C405" s="89" t="s">
        <v>1397</v>
      </c>
      <c r="D405" s="89"/>
      <c r="E405" s="90" t="s">
        <v>1124</v>
      </c>
      <c r="F405" s="91"/>
      <c r="G405" s="92"/>
      <c r="H405" s="93"/>
      <c r="I405" s="94">
        <v>18.3</v>
      </c>
      <c r="J405" s="90">
        <f t="shared" ref="J405:J411" si="220">I405*G405</f>
        <v>0</v>
      </c>
      <c r="K405" s="95">
        <f t="shared" si="203"/>
        <v>730</v>
      </c>
      <c r="L405" s="96">
        <f t="shared" ref="L405:L411" si="221">IF($U$1=1,U405,IF($S$1=1,S405,""))</f>
        <v>0</v>
      </c>
      <c r="M405" s="95" t="str">
        <f t="shared" ref="M405:M411" si="222">IF($U$1=2,IF(P405=1,T405,$V$1),"")</f>
        <v>Ej hyrbar</v>
      </c>
      <c r="N405" s="96">
        <f t="shared" ref="N405:N411" si="223">IF($U$1=2,U405,"")</f>
        <v>0</v>
      </c>
      <c r="O405" s="97"/>
      <c r="P405" s="98"/>
      <c r="Q405" s="99"/>
      <c r="R405" s="100">
        <v>730</v>
      </c>
      <c r="S405" s="101">
        <v>0</v>
      </c>
      <c r="T405" s="102">
        <v>2.2200000000000002</v>
      </c>
      <c r="U405" s="101">
        <f t="shared" ref="U405:U411" si="224">IF(P405=1,T405*(1-$J$1)*G405,0)</f>
        <v>0</v>
      </c>
      <c r="V405" s="101"/>
      <c r="W405" s="102">
        <f>R405*X405/30</f>
        <v>2.19</v>
      </c>
      <c r="X405" s="7">
        <v>0.09</v>
      </c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 ht="12.75" customHeight="1" x14ac:dyDescent="0.25">
      <c r="A406" s="16"/>
      <c r="B406" s="88" t="s">
        <v>1125</v>
      </c>
      <c r="C406" s="89" t="s">
        <v>1398</v>
      </c>
      <c r="D406" s="89"/>
      <c r="E406" s="90" t="s">
        <v>1126</v>
      </c>
      <c r="F406" s="91"/>
      <c r="G406" s="92"/>
      <c r="H406" s="93"/>
      <c r="I406" s="94">
        <v>10</v>
      </c>
      <c r="J406" s="90">
        <f t="shared" si="220"/>
        <v>0</v>
      </c>
      <c r="K406" s="95">
        <f t="shared" si="203"/>
        <v>400</v>
      </c>
      <c r="L406" s="96">
        <f t="shared" si="221"/>
        <v>0</v>
      </c>
      <c r="M406" s="95" t="str">
        <f t="shared" si="222"/>
        <v>Ej hyrbar</v>
      </c>
      <c r="N406" s="96">
        <f t="shared" si="223"/>
        <v>0</v>
      </c>
      <c r="O406" s="97"/>
      <c r="P406" s="98"/>
      <c r="Q406" s="99"/>
      <c r="R406" s="100">
        <v>400</v>
      </c>
      <c r="S406" s="101">
        <v>0</v>
      </c>
      <c r="T406" s="102" t="s">
        <v>621</v>
      </c>
      <c r="U406" s="101">
        <f t="shared" si="224"/>
        <v>0</v>
      </c>
      <c r="V406" s="101"/>
      <c r="W406" s="102">
        <f>R406*X406/30</f>
        <v>1.2</v>
      </c>
      <c r="X406" s="7">
        <v>0.09</v>
      </c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 ht="12.75" customHeight="1" x14ac:dyDescent="0.25">
      <c r="A407" s="16"/>
      <c r="B407" s="88" t="s">
        <v>1127</v>
      </c>
      <c r="C407" s="89" t="s">
        <v>1399</v>
      </c>
      <c r="D407" s="89"/>
      <c r="E407" s="90" t="s">
        <v>1128</v>
      </c>
      <c r="F407" s="91"/>
      <c r="G407" s="92"/>
      <c r="H407" s="93"/>
      <c r="I407" s="94">
        <v>8</v>
      </c>
      <c r="J407" s="90">
        <f t="shared" si="220"/>
        <v>0</v>
      </c>
      <c r="K407" s="95">
        <f t="shared" si="203"/>
        <v>330</v>
      </c>
      <c r="L407" s="96">
        <f t="shared" si="221"/>
        <v>0</v>
      </c>
      <c r="M407" s="95" t="str">
        <f t="shared" si="222"/>
        <v>Ej hyrbar</v>
      </c>
      <c r="N407" s="96">
        <f t="shared" si="223"/>
        <v>0</v>
      </c>
      <c r="O407" s="97"/>
      <c r="P407" s="98"/>
      <c r="Q407" s="99"/>
      <c r="R407" s="100">
        <v>330</v>
      </c>
      <c r="S407" s="101">
        <v>0</v>
      </c>
      <c r="T407" s="102" t="s">
        <v>621</v>
      </c>
      <c r="U407" s="101">
        <f t="shared" si="224"/>
        <v>0</v>
      </c>
      <c r="V407" s="101"/>
      <c r="W407" s="102">
        <f>R407*X407/30</f>
        <v>0.99</v>
      </c>
      <c r="X407" s="7">
        <v>0.09</v>
      </c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1:43" ht="12.75" customHeight="1" x14ac:dyDescent="0.25">
      <c r="A408" s="16"/>
      <c r="B408" s="88" t="s">
        <v>1129</v>
      </c>
      <c r="C408" s="89" t="s">
        <v>1400</v>
      </c>
      <c r="D408" s="89"/>
      <c r="E408" s="90" t="s">
        <v>1130</v>
      </c>
      <c r="F408" s="91"/>
      <c r="G408" s="92"/>
      <c r="H408" s="93"/>
      <c r="I408" s="94">
        <v>6</v>
      </c>
      <c r="J408" s="90">
        <f t="shared" si="220"/>
        <v>0</v>
      </c>
      <c r="K408" s="95">
        <f t="shared" si="203"/>
        <v>260</v>
      </c>
      <c r="L408" s="96">
        <f t="shared" si="221"/>
        <v>0</v>
      </c>
      <c r="M408" s="95" t="str">
        <f t="shared" si="222"/>
        <v>Ej hyrbar</v>
      </c>
      <c r="N408" s="96">
        <f t="shared" si="223"/>
        <v>0</v>
      </c>
      <c r="O408" s="97"/>
      <c r="P408" s="98"/>
      <c r="Q408" s="99"/>
      <c r="R408" s="100">
        <v>260</v>
      </c>
      <c r="S408" s="101">
        <v>0</v>
      </c>
      <c r="T408" s="102" t="s">
        <v>621</v>
      </c>
      <c r="U408" s="101">
        <f t="shared" si="224"/>
        <v>0</v>
      </c>
      <c r="V408" s="101"/>
      <c r="W408" s="102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1:43" ht="12.75" customHeight="1" x14ac:dyDescent="0.25">
      <c r="A409" s="16"/>
      <c r="B409" s="88" t="s">
        <v>1131</v>
      </c>
      <c r="C409" s="89" t="s">
        <v>1401</v>
      </c>
      <c r="D409" s="89"/>
      <c r="E409" s="90" t="s">
        <v>1132</v>
      </c>
      <c r="F409" s="91"/>
      <c r="G409" s="92"/>
      <c r="H409" s="93"/>
      <c r="I409" s="94">
        <v>6</v>
      </c>
      <c r="J409" s="90">
        <f t="shared" si="220"/>
        <v>0</v>
      </c>
      <c r="K409" s="95">
        <f t="shared" si="203"/>
        <v>260</v>
      </c>
      <c r="L409" s="96">
        <f t="shared" si="221"/>
        <v>0</v>
      </c>
      <c r="M409" s="95" t="str">
        <f t="shared" si="222"/>
        <v>Ej hyrbar</v>
      </c>
      <c r="N409" s="96">
        <f t="shared" si="223"/>
        <v>0</v>
      </c>
      <c r="O409" s="97"/>
      <c r="P409" s="98"/>
      <c r="Q409" s="99"/>
      <c r="R409" s="100">
        <v>260</v>
      </c>
      <c r="S409" s="101">
        <v>0</v>
      </c>
      <c r="T409" s="102">
        <v>0.83</v>
      </c>
      <c r="U409" s="101">
        <f t="shared" si="224"/>
        <v>0</v>
      </c>
      <c r="V409" s="101"/>
      <c r="W409" s="102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1:43" ht="12.75" customHeight="1" x14ac:dyDescent="0.25">
      <c r="A410" s="16"/>
      <c r="B410" s="88" t="s">
        <v>1133</v>
      </c>
      <c r="C410" s="89" t="s">
        <v>1402</v>
      </c>
      <c r="D410" s="89"/>
      <c r="E410" s="90" t="s">
        <v>1134</v>
      </c>
      <c r="F410" s="102"/>
      <c r="G410" s="112"/>
      <c r="H410" s="112"/>
      <c r="I410" s="94">
        <v>3.9</v>
      </c>
      <c r="J410" s="90">
        <f t="shared" si="220"/>
        <v>0</v>
      </c>
      <c r="K410" s="95">
        <f>IF($U$1=1,IF(P410=1,T410,$V$1),IF($S$1=1,R410,""))</f>
        <v>0</v>
      </c>
      <c r="L410" s="96">
        <f t="shared" si="221"/>
        <v>0</v>
      </c>
      <c r="M410" s="95" t="str">
        <f t="shared" si="222"/>
        <v>Ej hyrbar</v>
      </c>
      <c r="N410" s="96">
        <f t="shared" si="223"/>
        <v>0</v>
      </c>
      <c r="O410" s="97"/>
      <c r="P410" s="98"/>
      <c r="Q410" s="99"/>
      <c r="R410" s="100">
        <v>0</v>
      </c>
      <c r="S410" s="101">
        <v>0</v>
      </c>
      <c r="T410" s="102">
        <v>0.81</v>
      </c>
      <c r="U410" s="101">
        <f t="shared" si="224"/>
        <v>0</v>
      </c>
      <c r="V410" s="102"/>
      <c r="W410" s="102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43" ht="12.75" customHeight="1" x14ac:dyDescent="0.25">
      <c r="A411" s="16"/>
      <c r="B411" s="137" t="s">
        <v>1135</v>
      </c>
      <c r="C411" s="89" t="s">
        <v>1403</v>
      </c>
      <c r="D411" s="89"/>
      <c r="E411" s="90" t="s">
        <v>1136</v>
      </c>
      <c r="F411" s="91"/>
      <c r="G411" s="92"/>
      <c r="H411" s="93"/>
      <c r="I411" s="94">
        <v>3</v>
      </c>
      <c r="J411" s="90">
        <f t="shared" si="220"/>
        <v>0</v>
      </c>
      <c r="K411" s="95">
        <f t="shared" si="203"/>
        <v>281</v>
      </c>
      <c r="L411" s="96">
        <f t="shared" si="221"/>
        <v>0</v>
      </c>
      <c r="M411" s="95" t="str">
        <f t="shared" si="222"/>
        <v>Ej hyrbar</v>
      </c>
      <c r="N411" s="96">
        <f t="shared" si="223"/>
        <v>0</v>
      </c>
      <c r="O411" s="97"/>
      <c r="P411" s="98"/>
      <c r="Q411" s="99"/>
      <c r="R411" s="100">
        <v>281</v>
      </c>
      <c r="S411" s="101">
        <v>0</v>
      </c>
      <c r="T411" s="102">
        <v>0.72</v>
      </c>
      <c r="U411" s="101">
        <f t="shared" si="224"/>
        <v>0</v>
      </c>
      <c r="V411" s="101"/>
      <c r="W411" s="102">
        <f>R411*X411/30</f>
        <v>0.84299999999999997</v>
      </c>
      <c r="X411" s="7">
        <v>0.09</v>
      </c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1:43" ht="12.75" customHeight="1" x14ac:dyDescent="0.3">
      <c r="A412" s="16"/>
      <c r="B412" s="88" t="s">
        <v>177</v>
      </c>
      <c r="C412" s="23" t="s">
        <v>554</v>
      </c>
      <c r="D412" s="23"/>
      <c r="E412" s="90" t="s">
        <v>177</v>
      </c>
      <c r="F412" s="91"/>
      <c r="G412" s="112"/>
      <c r="H412" s="112"/>
      <c r="I412" s="94"/>
      <c r="J412" s="90"/>
      <c r="K412" s="95"/>
      <c r="L412" s="90"/>
      <c r="M412" s="90"/>
      <c r="N412" s="90"/>
      <c r="O412" s="113"/>
      <c r="P412" s="99"/>
      <c r="Q412" s="99"/>
      <c r="R412" s="100"/>
      <c r="S412" s="101"/>
      <c r="T412" s="102"/>
      <c r="U412" s="102"/>
      <c r="V412" s="102"/>
      <c r="W412" s="102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1:43" ht="12.75" customHeight="1" x14ac:dyDescent="0.25">
      <c r="A413" s="16"/>
      <c r="B413" s="88" t="s">
        <v>341</v>
      </c>
      <c r="C413" s="89" t="s">
        <v>75</v>
      </c>
      <c r="D413" s="89"/>
      <c r="E413" s="90" t="s">
        <v>342</v>
      </c>
      <c r="F413" s="91"/>
      <c r="G413" s="92"/>
      <c r="H413" s="93"/>
      <c r="I413" s="94">
        <v>15</v>
      </c>
      <c r="J413" s="90">
        <f>I413*G413</f>
        <v>0</v>
      </c>
      <c r="K413" s="95">
        <f t="shared" ref="K413:K491" si="225">IF($U$1=1,IF(P413=1,T413,$V$1),IF($S$1=1,R413,""))</f>
        <v>731</v>
      </c>
      <c r="L413" s="96">
        <f>IF($U$1=1,U413,IF($S$1=1,S413,""))</f>
        <v>0</v>
      </c>
      <c r="M413" s="95" t="str">
        <f>IF($U$1=2,IF(P413=1,T413,$V$1),"")</f>
        <v>Ej hyrbar</v>
      </c>
      <c r="N413" s="96">
        <f>IF($U$1=2,U413,"")</f>
        <v>0</v>
      </c>
      <c r="O413" s="97"/>
      <c r="P413" s="98"/>
      <c r="Q413" s="99"/>
      <c r="R413" s="100">
        <v>731</v>
      </c>
      <c r="S413" s="101">
        <v>0</v>
      </c>
      <c r="T413" s="102">
        <v>1.85</v>
      </c>
      <c r="U413" s="101">
        <f>IF(P413=1,T413*(1-$J$1)*G413,0)</f>
        <v>0</v>
      </c>
      <c r="V413" s="101"/>
      <c r="W413" s="102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1:43" ht="12.75" customHeight="1" x14ac:dyDescent="0.3">
      <c r="A414" s="16"/>
      <c r="B414" s="88" t="s">
        <v>177</v>
      </c>
      <c r="C414" s="23" t="s">
        <v>555</v>
      </c>
      <c r="D414" s="23"/>
      <c r="E414" s="90" t="s">
        <v>177</v>
      </c>
      <c r="F414" s="102"/>
      <c r="G414" s="112"/>
      <c r="H414" s="112"/>
      <c r="I414" s="94"/>
      <c r="J414" s="90"/>
      <c r="K414" s="95"/>
      <c r="L414" s="90"/>
      <c r="M414" s="90"/>
      <c r="N414" s="90"/>
      <c r="O414" s="113"/>
      <c r="P414" s="99"/>
      <c r="Q414" s="99"/>
      <c r="R414" s="100"/>
      <c r="S414" s="101"/>
      <c r="T414" s="102"/>
      <c r="U414" s="102"/>
      <c r="V414" s="102"/>
      <c r="W414" s="102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1:43" ht="12.75" customHeight="1" x14ac:dyDescent="0.25">
      <c r="A415" s="16"/>
      <c r="B415" s="88" t="s">
        <v>343</v>
      </c>
      <c r="C415" s="89" t="s">
        <v>76</v>
      </c>
      <c r="D415" s="89"/>
      <c r="E415" s="90" t="s">
        <v>344</v>
      </c>
      <c r="F415" s="91"/>
      <c r="G415" s="92"/>
      <c r="H415" s="93"/>
      <c r="I415" s="94">
        <v>15.2</v>
      </c>
      <c r="J415" s="90">
        <f>I415*G415</f>
        <v>0</v>
      </c>
      <c r="K415" s="95">
        <f t="shared" si="225"/>
        <v>895</v>
      </c>
      <c r="L415" s="96">
        <f>IF($U$1=1,U415,IF($S$1=1,S415,""))</f>
        <v>0</v>
      </c>
      <c r="M415" s="95" t="str">
        <f>IF($U$1=2,IF(P415=1,T415,$V$1),"")</f>
        <v>Ej hyrbar</v>
      </c>
      <c r="N415" s="96">
        <f>IF($U$1=2,U415,"")</f>
        <v>0</v>
      </c>
      <c r="O415" s="97"/>
      <c r="P415" s="98"/>
      <c r="Q415" s="99"/>
      <c r="R415" s="100">
        <v>895</v>
      </c>
      <c r="S415" s="101">
        <v>0</v>
      </c>
      <c r="T415" s="102">
        <v>2.2999999999999998</v>
      </c>
      <c r="U415" s="101">
        <f>IF(P415=1,T415*(1-$J$1)*G415,0)</f>
        <v>0</v>
      </c>
      <c r="V415" s="101"/>
      <c r="W415" s="102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1:43" ht="12.75" customHeight="1" x14ac:dyDescent="0.25">
      <c r="A416" s="16"/>
      <c r="B416" s="88" t="s">
        <v>345</v>
      </c>
      <c r="C416" s="89" t="s">
        <v>77</v>
      </c>
      <c r="D416" s="89"/>
      <c r="E416" s="90" t="s">
        <v>346</v>
      </c>
      <c r="F416" s="91"/>
      <c r="G416" s="92"/>
      <c r="H416" s="93"/>
      <c r="I416" s="94">
        <v>11.5</v>
      </c>
      <c r="J416" s="90">
        <f>I416*G416</f>
        <v>0</v>
      </c>
      <c r="K416" s="95">
        <f t="shared" si="225"/>
        <v>768</v>
      </c>
      <c r="L416" s="96">
        <f>IF($U$1=1,U416,IF($S$1=1,S416,""))</f>
        <v>0</v>
      </c>
      <c r="M416" s="95" t="str">
        <f>IF($U$1=2,IF(P416=1,T416,$V$1),"")</f>
        <v>Ej hyrbar</v>
      </c>
      <c r="N416" s="96">
        <f>IF($U$1=2,U416,"")</f>
        <v>0</v>
      </c>
      <c r="O416" s="97"/>
      <c r="P416" s="98"/>
      <c r="Q416" s="99"/>
      <c r="R416" s="100">
        <v>768</v>
      </c>
      <c r="S416" s="101">
        <v>0</v>
      </c>
      <c r="T416" s="102">
        <v>1.97</v>
      </c>
      <c r="U416" s="101">
        <f>IF(P416=1,T416*(1-$J$1)*G416,0)</f>
        <v>0</v>
      </c>
      <c r="V416" s="101"/>
      <c r="W416" s="102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1:43" ht="12.75" customHeight="1" x14ac:dyDescent="0.3">
      <c r="A417" s="16"/>
      <c r="B417" s="88" t="s">
        <v>177</v>
      </c>
      <c r="C417" s="23" t="s">
        <v>556</v>
      </c>
      <c r="D417" s="23"/>
      <c r="E417" s="90" t="s">
        <v>177</v>
      </c>
      <c r="F417" s="102"/>
      <c r="G417" s="112"/>
      <c r="H417" s="112"/>
      <c r="I417" s="94"/>
      <c r="J417" s="90"/>
      <c r="K417" s="95"/>
      <c r="L417" s="90"/>
      <c r="M417" s="90"/>
      <c r="N417" s="90"/>
      <c r="O417" s="113"/>
      <c r="P417" s="99"/>
      <c r="Q417" s="99"/>
      <c r="R417" s="100"/>
      <c r="S417" s="101"/>
      <c r="T417" s="102"/>
      <c r="U417" s="102"/>
      <c r="V417" s="102"/>
      <c r="W417" s="102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1:43" ht="12.75" customHeight="1" x14ac:dyDescent="0.25">
      <c r="A418" s="16"/>
      <c r="B418" s="88" t="s">
        <v>347</v>
      </c>
      <c r="C418" s="89" t="s">
        <v>164</v>
      </c>
      <c r="D418" s="89"/>
      <c r="E418" s="90" t="s">
        <v>348</v>
      </c>
      <c r="F418" s="91"/>
      <c r="G418" s="92"/>
      <c r="H418" s="93"/>
      <c r="I418" s="94">
        <v>0.8</v>
      </c>
      <c r="J418" s="90">
        <f>I418*G418</f>
        <v>0</v>
      </c>
      <c r="K418" s="95">
        <f t="shared" si="225"/>
        <v>81</v>
      </c>
      <c r="L418" s="96">
        <f>IF($U$1=1,U418,IF($S$1=1,S418,""))</f>
        <v>0</v>
      </c>
      <c r="M418" s="95" t="str">
        <f>IF($U$1=2,IF(P418=1,T418,$V$1),"")</f>
        <v>Ej hyrbar</v>
      </c>
      <c r="N418" s="96">
        <f>IF($U$1=2,U418,"")</f>
        <v>0</v>
      </c>
      <c r="O418" s="97"/>
      <c r="P418" s="98"/>
      <c r="Q418" s="99"/>
      <c r="R418" s="100">
        <v>81</v>
      </c>
      <c r="S418" s="101">
        <v>0</v>
      </c>
      <c r="T418" s="102">
        <v>0.21</v>
      </c>
      <c r="U418" s="101">
        <f>IF(P418=1,T418*(1-$J$1)*G418,0)</f>
        <v>0</v>
      </c>
      <c r="V418" s="101"/>
      <c r="W418" s="102">
        <f>R418*X418/30</f>
        <v>0.24299999999999999</v>
      </c>
      <c r="X418" s="7">
        <v>0.09</v>
      </c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1:43" ht="12.75" customHeight="1" x14ac:dyDescent="0.25">
      <c r="A419" s="16"/>
      <c r="B419" s="88" t="s">
        <v>349</v>
      </c>
      <c r="C419" s="89" t="s">
        <v>78</v>
      </c>
      <c r="D419" s="89"/>
      <c r="E419" s="90" t="s">
        <v>350</v>
      </c>
      <c r="F419" s="91"/>
      <c r="G419" s="92"/>
      <c r="H419" s="93"/>
      <c r="I419" s="94">
        <v>21</v>
      </c>
      <c r="J419" s="90">
        <f>I419*G419</f>
        <v>0</v>
      </c>
      <c r="K419" s="95">
        <f t="shared" si="225"/>
        <v>1544</v>
      </c>
      <c r="L419" s="96">
        <f>IF($U$1=1,U419,IF($S$1=1,S419,""))</f>
        <v>0</v>
      </c>
      <c r="M419" s="95" t="str">
        <f>IF($U$1=2,IF(P419=1,T419,$V$1),"")</f>
        <v>Ej hyrbar</v>
      </c>
      <c r="N419" s="96">
        <f>IF($U$1=2,U419,"")</f>
        <v>0</v>
      </c>
      <c r="O419" s="97"/>
      <c r="P419" s="98"/>
      <c r="Q419" s="99"/>
      <c r="R419" s="100">
        <v>1544</v>
      </c>
      <c r="S419" s="101">
        <v>0</v>
      </c>
      <c r="T419" s="102">
        <v>3.97</v>
      </c>
      <c r="U419" s="101">
        <f>IF(P419=1,T419*(1-$J$1)*G419,0)</f>
        <v>0</v>
      </c>
      <c r="V419" s="101"/>
      <c r="W419" s="102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ht="12.75" customHeight="1" x14ac:dyDescent="0.25">
      <c r="A420" s="16"/>
      <c r="B420" s="88" t="s">
        <v>351</v>
      </c>
      <c r="C420" s="89" t="s">
        <v>79</v>
      </c>
      <c r="D420" s="89"/>
      <c r="E420" s="90" t="s">
        <v>352</v>
      </c>
      <c r="F420" s="91"/>
      <c r="G420" s="92"/>
      <c r="H420" s="93"/>
      <c r="I420" s="94">
        <v>8</v>
      </c>
      <c r="J420" s="90">
        <f>I420*G420</f>
        <v>0</v>
      </c>
      <c r="K420" s="95">
        <f t="shared" si="225"/>
        <v>759</v>
      </c>
      <c r="L420" s="96">
        <f>IF($U$1=1,U420,IF($S$1=1,S420,""))</f>
        <v>0</v>
      </c>
      <c r="M420" s="95" t="str">
        <f>IF($U$1=2,IF(P420=1,T420,$V$1),"")</f>
        <v>Ej hyrbar</v>
      </c>
      <c r="N420" s="96">
        <f>IF($U$1=2,U420,"")</f>
        <v>0</v>
      </c>
      <c r="O420" s="97"/>
      <c r="P420" s="98"/>
      <c r="Q420" s="99"/>
      <c r="R420" s="100">
        <v>759</v>
      </c>
      <c r="S420" s="101">
        <v>0</v>
      </c>
      <c r="T420" s="102">
        <v>1.95</v>
      </c>
      <c r="U420" s="101">
        <f>IF(P420=1,T420*(1-$J$1)*G420,0)</f>
        <v>0</v>
      </c>
      <c r="V420" s="101"/>
      <c r="W420" s="102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 ht="12.75" customHeight="1" x14ac:dyDescent="0.3">
      <c r="A421" s="16"/>
      <c r="B421" s="88" t="s">
        <v>177</v>
      </c>
      <c r="C421" s="23" t="s">
        <v>558</v>
      </c>
      <c r="D421" s="23"/>
      <c r="E421" s="90" t="s">
        <v>177</v>
      </c>
      <c r="F421" s="102"/>
      <c r="G421" s="92"/>
      <c r="H421" s="92"/>
      <c r="I421" s="94"/>
      <c r="J421" s="90"/>
      <c r="K421" s="95"/>
      <c r="L421" s="90"/>
      <c r="M421" s="90"/>
      <c r="N421" s="90"/>
      <c r="O421" s="113"/>
      <c r="P421" s="99"/>
      <c r="Q421" s="99"/>
      <c r="R421" s="100"/>
      <c r="S421" s="101"/>
      <c r="T421" s="102"/>
      <c r="U421" s="102"/>
      <c r="V421" s="102"/>
      <c r="W421" s="102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 ht="12.75" customHeight="1" x14ac:dyDescent="0.25">
      <c r="A422" s="16"/>
      <c r="B422" s="88" t="s">
        <v>353</v>
      </c>
      <c r="C422" s="89" t="s">
        <v>80</v>
      </c>
      <c r="D422" s="89"/>
      <c r="E422" s="90" t="s">
        <v>354</v>
      </c>
      <c r="F422" s="91"/>
      <c r="G422" s="92"/>
      <c r="H422" s="93"/>
      <c r="I422" s="94">
        <v>17.399999999999999</v>
      </c>
      <c r="J422" s="90">
        <f t="shared" ref="J422:J427" si="226">I422*G422</f>
        <v>0</v>
      </c>
      <c r="K422" s="95">
        <f t="shared" si="225"/>
        <v>910</v>
      </c>
      <c r="L422" s="96">
        <f t="shared" ref="L422:L427" si="227">IF($U$1=1,U422,IF($S$1=1,S422,""))</f>
        <v>0</v>
      </c>
      <c r="M422" s="95" t="str">
        <f t="shared" ref="M422:M427" si="228">IF($U$1=2,IF(P422=1,T422,$V$1),"")</f>
        <v>Ej hyrbar</v>
      </c>
      <c r="N422" s="96">
        <f t="shared" ref="N422:N427" si="229">IF($U$1=2,U422,"")</f>
        <v>0</v>
      </c>
      <c r="O422" s="97"/>
      <c r="P422" s="98"/>
      <c r="Q422" s="99"/>
      <c r="R422" s="100">
        <v>910</v>
      </c>
      <c r="S422" s="101">
        <v>0</v>
      </c>
      <c r="T422" s="102">
        <v>2.34</v>
      </c>
      <c r="U422" s="101">
        <f t="shared" ref="U422:U427" si="230">IF(P422=1,T422*(1-$J$1)*G422,0)</f>
        <v>0</v>
      </c>
      <c r="V422" s="101"/>
      <c r="W422" s="102">
        <f t="shared" ref="W422:W427" si="231">R422*X422/30</f>
        <v>2.7299999999999995</v>
      </c>
      <c r="X422" s="7">
        <v>0.09</v>
      </c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ht="12.75" customHeight="1" x14ac:dyDescent="0.25">
      <c r="A423" s="16"/>
      <c r="B423" s="88" t="s">
        <v>355</v>
      </c>
      <c r="C423" s="89" t="s">
        <v>81</v>
      </c>
      <c r="D423" s="89"/>
      <c r="E423" s="90" t="s">
        <v>356</v>
      </c>
      <c r="F423" s="91"/>
      <c r="G423" s="92"/>
      <c r="H423" s="93"/>
      <c r="I423" s="94">
        <v>34.1</v>
      </c>
      <c r="J423" s="90">
        <f t="shared" si="226"/>
        <v>0</v>
      </c>
      <c r="K423" s="95">
        <f t="shared" si="225"/>
        <v>1815</v>
      </c>
      <c r="L423" s="96">
        <f t="shared" si="227"/>
        <v>0</v>
      </c>
      <c r="M423" s="95" t="str">
        <f t="shared" si="228"/>
        <v>Ej hyrbar</v>
      </c>
      <c r="N423" s="96">
        <f t="shared" si="229"/>
        <v>0</v>
      </c>
      <c r="O423" s="97"/>
      <c r="P423" s="98"/>
      <c r="Q423" s="99"/>
      <c r="R423" s="100">
        <v>1815</v>
      </c>
      <c r="S423" s="101">
        <v>0</v>
      </c>
      <c r="T423" s="102">
        <v>4.66</v>
      </c>
      <c r="U423" s="101">
        <f t="shared" si="230"/>
        <v>0</v>
      </c>
      <c r="V423" s="101"/>
      <c r="W423" s="102">
        <f t="shared" si="231"/>
        <v>5.4449999999999994</v>
      </c>
      <c r="X423" s="7">
        <v>0.09</v>
      </c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ht="12.75" customHeight="1" x14ac:dyDescent="0.25">
      <c r="A424" s="16"/>
      <c r="B424" s="88" t="s">
        <v>357</v>
      </c>
      <c r="C424" s="89" t="s">
        <v>82</v>
      </c>
      <c r="D424" s="89"/>
      <c r="E424" s="90" t="s">
        <v>358</v>
      </c>
      <c r="F424" s="91"/>
      <c r="G424" s="92"/>
      <c r="H424" s="93"/>
      <c r="I424" s="94">
        <v>24.6</v>
      </c>
      <c r="J424" s="90">
        <f t="shared" si="226"/>
        <v>0</v>
      </c>
      <c r="K424" s="95">
        <f t="shared" si="225"/>
        <v>1254</v>
      </c>
      <c r="L424" s="96">
        <f t="shared" si="227"/>
        <v>0</v>
      </c>
      <c r="M424" s="95" t="str">
        <f t="shared" si="228"/>
        <v>Ej hyrbar</v>
      </c>
      <c r="N424" s="96">
        <f t="shared" si="229"/>
        <v>0</v>
      </c>
      <c r="O424" s="97"/>
      <c r="P424" s="98"/>
      <c r="Q424" s="99"/>
      <c r="R424" s="100">
        <v>1254</v>
      </c>
      <c r="S424" s="101">
        <v>0</v>
      </c>
      <c r="T424" s="102">
        <v>3.22</v>
      </c>
      <c r="U424" s="101">
        <f t="shared" si="230"/>
        <v>0</v>
      </c>
      <c r="V424" s="101"/>
      <c r="W424" s="102">
        <f t="shared" si="231"/>
        <v>3.762</v>
      </c>
      <c r="X424" s="7">
        <v>0.09</v>
      </c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ht="12.75" customHeight="1" x14ac:dyDescent="0.25">
      <c r="A425" s="16"/>
      <c r="B425" s="88" t="s">
        <v>359</v>
      </c>
      <c r="C425" s="89" t="s">
        <v>83</v>
      </c>
      <c r="D425" s="89"/>
      <c r="E425" s="90" t="s">
        <v>360</v>
      </c>
      <c r="F425" s="91"/>
      <c r="G425" s="92"/>
      <c r="H425" s="93"/>
      <c r="I425" s="94">
        <v>5.3</v>
      </c>
      <c r="J425" s="90">
        <f t="shared" si="226"/>
        <v>0</v>
      </c>
      <c r="K425" s="95">
        <f t="shared" si="225"/>
        <v>302</v>
      </c>
      <c r="L425" s="96">
        <f t="shared" si="227"/>
        <v>0</v>
      </c>
      <c r="M425" s="95" t="str">
        <f t="shared" si="228"/>
        <v>Ej hyrbar</v>
      </c>
      <c r="N425" s="96">
        <f t="shared" si="229"/>
        <v>0</v>
      </c>
      <c r="O425" s="97"/>
      <c r="P425" s="98"/>
      <c r="Q425" s="99"/>
      <c r="R425" s="100">
        <v>302</v>
      </c>
      <c r="S425" s="101">
        <v>0</v>
      </c>
      <c r="T425" s="102">
        <v>0.78</v>
      </c>
      <c r="U425" s="101">
        <f t="shared" si="230"/>
        <v>0</v>
      </c>
      <c r="V425" s="101"/>
      <c r="W425" s="102">
        <f t="shared" si="231"/>
        <v>0.90600000000000003</v>
      </c>
      <c r="X425" s="7">
        <v>0.09</v>
      </c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43" ht="12.75" customHeight="1" x14ac:dyDescent="0.25">
      <c r="A426" s="16"/>
      <c r="B426" s="88" t="s">
        <v>361</v>
      </c>
      <c r="C426" s="89" t="s">
        <v>84</v>
      </c>
      <c r="D426" s="89"/>
      <c r="E426" s="90" t="s">
        <v>362</v>
      </c>
      <c r="F426" s="91"/>
      <c r="G426" s="92"/>
      <c r="H426" s="93"/>
      <c r="I426" s="94">
        <v>14.1</v>
      </c>
      <c r="J426" s="90">
        <f t="shared" si="226"/>
        <v>0</v>
      </c>
      <c r="K426" s="95">
        <f t="shared" si="225"/>
        <v>1183</v>
      </c>
      <c r="L426" s="96">
        <f t="shared" si="227"/>
        <v>0</v>
      </c>
      <c r="M426" s="95" t="str">
        <f t="shared" si="228"/>
        <v>Ej hyrbar</v>
      </c>
      <c r="N426" s="96">
        <f t="shared" si="229"/>
        <v>0</v>
      </c>
      <c r="O426" s="97"/>
      <c r="P426" s="98"/>
      <c r="Q426" s="99"/>
      <c r="R426" s="100">
        <v>1183</v>
      </c>
      <c r="S426" s="101">
        <v>0</v>
      </c>
      <c r="T426" s="102">
        <v>3.04</v>
      </c>
      <c r="U426" s="101">
        <f t="shared" si="230"/>
        <v>0</v>
      </c>
      <c r="V426" s="101"/>
      <c r="W426" s="102">
        <f t="shared" si="231"/>
        <v>3.5489999999999999</v>
      </c>
      <c r="X426" s="7">
        <v>0.09</v>
      </c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1:43" ht="12.75" customHeight="1" x14ac:dyDescent="0.25">
      <c r="A427" s="16"/>
      <c r="B427" s="88" t="s">
        <v>363</v>
      </c>
      <c r="C427" s="89" t="s">
        <v>85</v>
      </c>
      <c r="D427" s="89"/>
      <c r="E427" s="90" t="s">
        <v>364</v>
      </c>
      <c r="F427" s="91"/>
      <c r="G427" s="92"/>
      <c r="H427" s="93"/>
      <c r="I427" s="94">
        <v>2.2000000000000002</v>
      </c>
      <c r="J427" s="90">
        <f t="shared" si="226"/>
        <v>0</v>
      </c>
      <c r="K427" s="95">
        <f t="shared" si="225"/>
        <v>186</v>
      </c>
      <c r="L427" s="96">
        <f t="shared" si="227"/>
        <v>0</v>
      </c>
      <c r="M427" s="95" t="str">
        <f t="shared" si="228"/>
        <v>Ej hyrbar</v>
      </c>
      <c r="N427" s="96">
        <f t="shared" si="229"/>
        <v>0</v>
      </c>
      <c r="O427" s="97"/>
      <c r="P427" s="98"/>
      <c r="Q427" s="99"/>
      <c r="R427" s="100">
        <v>186</v>
      </c>
      <c r="S427" s="101">
        <v>0</v>
      </c>
      <c r="T427" s="102">
        <v>0.48</v>
      </c>
      <c r="U427" s="101">
        <f t="shared" si="230"/>
        <v>0</v>
      </c>
      <c r="V427" s="101"/>
      <c r="W427" s="102">
        <f t="shared" si="231"/>
        <v>0.55799999999999994</v>
      </c>
      <c r="X427" s="7">
        <v>0.09</v>
      </c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1:43" ht="12.75" customHeight="1" x14ac:dyDescent="0.3">
      <c r="A428" s="16"/>
      <c r="B428" s="88" t="s">
        <v>177</v>
      </c>
      <c r="C428" s="23" t="s">
        <v>557</v>
      </c>
      <c r="D428" s="23"/>
      <c r="E428" s="90" t="s">
        <v>177</v>
      </c>
      <c r="F428" s="102"/>
      <c r="G428" s="112"/>
      <c r="H428" s="112"/>
      <c r="I428" s="94"/>
      <c r="J428" s="90"/>
      <c r="K428" s="95"/>
      <c r="L428" s="90"/>
      <c r="M428" s="90"/>
      <c r="N428" s="90"/>
      <c r="O428" s="113"/>
      <c r="P428" s="99"/>
      <c r="Q428" s="99"/>
      <c r="R428" s="100"/>
      <c r="S428" s="101"/>
      <c r="T428" s="102"/>
      <c r="U428" s="102"/>
      <c r="V428" s="102"/>
      <c r="W428" s="102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</row>
    <row r="429" spans="1:43" ht="12.75" customHeight="1" x14ac:dyDescent="0.25">
      <c r="A429" s="16"/>
      <c r="B429" s="88" t="s">
        <v>365</v>
      </c>
      <c r="C429" s="89" t="s">
        <v>86</v>
      </c>
      <c r="D429" s="89"/>
      <c r="E429" s="90" t="s">
        <v>366</v>
      </c>
      <c r="F429" s="91"/>
      <c r="G429" s="92"/>
      <c r="H429" s="93"/>
      <c r="I429" s="94">
        <v>22</v>
      </c>
      <c r="J429" s="90">
        <f t="shared" ref="J429:J435" si="232">I429*G429</f>
        <v>0</v>
      </c>
      <c r="K429" s="95">
        <f t="shared" si="225"/>
        <v>1885</v>
      </c>
      <c r="L429" s="96">
        <f t="shared" ref="L429:L435" si="233">IF($U$1=1,U429,IF($S$1=1,S429,""))</f>
        <v>0</v>
      </c>
      <c r="M429" s="95" t="str">
        <f t="shared" ref="M429:M435" si="234">IF($U$1=2,IF(P429=1,T429,$V$1),"")</f>
        <v>Ej hyrbar</v>
      </c>
      <c r="N429" s="96">
        <f t="shared" ref="N429:N435" si="235">IF($U$1=2,U429,"")</f>
        <v>0</v>
      </c>
      <c r="O429" s="97"/>
      <c r="P429" s="98"/>
      <c r="Q429" s="99"/>
      <c r="R429" s="100">
        <v>1885</v>
      </c>
      <c r="S429" s="101">
        <v>0</v>
      </c>
      <c r="T429" s="102">
        <v>4.84</v>
      </c>
      <c r="U429" s="101">
        <f t="shared" ref="U429:U435" si="236">IF(P429=1,T429*(1-$J$1)*G429,0)</f>
        <v>0</v>
      </c>
      <c r="V429" s="101"/>
      <c r="W429" s="102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1:43" ht="12.75" customHeight="1" x14ac:dyDescent="0.25">
      <c r="A430" s="16"/>
      <c r="B430" s="88" t="s">
        <v>367</v>
      </c>
      <c r="C430" s="89" t="s">
        <v>87</v>
      </c>
      <c r="D430" s="89"/>
      <c r="E430" s="90" t="s">
        <v>368</v>
      </c>
      <c r="F430" s="91"/>
      <c r="G430" s="92"/>
      <c r="H430" s="93"/>
      <c r="I430" s="94">
        <v>13.5</v>
      </c>
      <c r="J430" s="90">
        <f t="shared" si="232"/>
        <v>0</v>
      </c>
      <c r="K430" s="95">
        <f t="shared" si="225"/>
        <v>1036</v>
      </c>
      <c r="L430" s="96">
        <f t="shared" si="233"/>
        <v>0</v>
      </c>
      <c r="M430" s="95" t="str">
        <f t="shared" si="234"/>
        <v>Ej hyrbar</v>
      </c>
      <c r="N430" s="96">
        <f t="shared" si="235"/>
        <v>0</v>
      </c>
      <c r="O430" s="97"/>
      <c r="P430" s="98"/>
      <c r="Q430" s="99"/>
      <c r="R430" s="100">
        <v>1036</v>
      </c>
      <c r="S430" s="101">
        <v>0</v>
      </c>
      <c r="T430" s="102">
        <v>2.66</v>
      </c>
      <c r="U430" s="101">
        <f t="shared" si="236"/>
        <v>0</v>
      </c>
      <c r="V430" s="101"/>
      <c r="W430" s="102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</row>
    <row r="431" spans="1:43" ht="12.75" customHeight="1" x14ac:dyDescent="0.25">
      <c r="A431" s="16"/>
      <c r="B431" s="88" t="s">
        <v>369</v>
      </c>
      <c r="C431" s="89" t="s">
        <v>158</v>
      </c>
      <c r="D431" s="89"/>
      <c r="E431" s="90" t="s">
        <v>370</v>
      </c>
      <c r="F431" s="91"/>
      <c r="G431" s="92"/>
      <c r="H431" s="93"/>
      <c r="I431" s="94">
        <v>9.5</v>
      </c>
      <c r="J431" s="90">
        <f t="shared" si="232"/>
        <v>0</v>
      </c>
      <c r="K431" s="95">
        <f t="shared" si="225"/>
        <v>772</v>
      </c>
      <c r="L431" s="96">
        <f t="shared" si="233"/>
        <v>0</v>
      </c>
      <c r="M431" s="95" t="str">
        <f t="shared" si="234"/>
        <v>Ej hyrbar</v>
      </c>
      <c r="N431" s="96">
        <f t="shared" si="235"/>
        <v>0</v>
      </c>
      <c r="O431" s="97"/>
      <c r="P431" s="98"/>
      <c r="Q431" s="99"/>
      <c r="R431" s="100">
        <v>772</v>
      </c>
      <c r="S431" s="101">
        <v>0</v>
      </c>
      <c r="T431" s="102">
        <v>1.98</v>
      </c>
      <c r="U431" s="101">
        <f t="shared" si="236"/>
        <v>0</v>
      </c>
      <c r="V431" s="101"/>
      <c r="W431" s="102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1:43" ht="12.75" customHeight="1" x14ac:dyDescent="0.25">
      <c r="A432" s="16"/>
      <c r="B432" s="88" t="s">
        <v>371</v>
      </c>
      <c r="C432" s="89" t="s">
        <v>88</v>
      </c>
      <c r="D432" s="89"/>
      <c r="E432" s="90" t="s">
        <v>372</v>
      </c>
      <c r="F432" s="91"/>
      <c r="G432" s="92"/>
      <c r="H432" s="93"/>
      <c r="I432" s="94">
        <v>49.5</v>
      </c>
      <c r="J432" s="90">
        <f t="shared" si="232"/>
        <v>0</v>
      </c>
      <c r="K432" s="95">
        <f t="shared" si="225"/>
        <v>1888</v>
      </c>
      <c r="L432" s="96">
        <f t="shared" si="233"/>
        <v>0</v>
      </c>
      <c r="M432" s="95" t="str">
        <f t="shared" si="234"/>
        <v>Ej hyrbar</v>
      </c>
      <c r="N432" s="96">
        <f t="shared" si="235"/>
        <v>0</v>
      </c>
      <c r="O432" s="97"/>
      <c r="P432" s="98"/>
      <c r="Q432" s="99"/>
      <c r="R432" s="100">
        <v>1888</v>
      </c>
      <c r="S432" s="101">
        <v>0</v>
      </c>
      <c r="T432" s="102">
        <v>4.8499999999999996</v>
      </c>
      <c r="U432" s="101">
        <f t="shared" si="236"/>
        <v>0</v>
      </c>
      <c r="V432" s="101"/>
      <c r="W432" s="102">
        <f>R432*X432/30</f>
        <v>7.5520000000000005</v>
      </c>
      <c r="X432" s="7">
        <v>0.12</v>
      </c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1:43" ht="12.75" customHeight="1" x14ac:dyDescent="0.25">
      <c r="A433" s="16"/>
      <c r="B433" s="88" t="s">
        <v>373</v>
      </c>
      <c r="C433" s="89" t="s">
        <v>89</v>
      </c>
      <c r="D433" s="89"/>
      <c r="E433" s="90" t="s">
        <v>374</v>
      </c>
      <c r="F433" s="91"/>
      <c r="G433" s="92"/>
      <c r="H433" s="93"/>
      <c r="I433" s="94">
        <v>24.7</v>
      </c>
      <c r="J433" s="90">
        <f t="shared" si="232"/>
        <v>0</v>
      </c>
      <c r="K433" s="95">
        <f t="shared" si="225"/>
        <v>1143</v>
      </c>
      <c r="L433" s="96">
        <f t="shared" si="233"/>
        <v>0</v>
      </c>
      <c r="M433" s="95" t="str">
        <f t="shared" si="234"/>
        <v>Ej hyrbar</v>
      </c>
      <c r="N433" s="96">
        <f t="shared" si="235"/>
        <v>0</v>
      </c>
      <c r="O433" s="97"/>
      <c r="P433" s="98"/>
      <c r="Q433" s="99"/>
      <c r="R433" s="100">
        <v>1143</v>
      </c>
      <c r="S433" s="101">
        <v>0</v>
      </c>
      <c r="T433" s="102">
        <v>2.94</v>
      </c>
      <c r="U433" s="101">
        <f t="shared" si="236"/>
        <v>0</v>
      </c>
      <c r="V433" s="101"/>
      <c r="W433" s="102">
        <f>R433*X433/30</f>
        <v>4.5720000000000001</v>
      </c>
      <c r="X433" s="7">
        <v>0.12</v>
      </c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1:43" ht="12.75" customHeight="1" x14ac:dyDescent="0.25">
      <c r="A434" s="16"/>
      <c r="B434" s="88" t="s">
        <v>375</v>
      </c>
      <c r="C434" s="89" t="s">
        <v>90</v>
      </c>
      <c r="D434" s="89"/>
      <c r="E434" s="90" t="s">
        <v>376</v>
      </c>
      <c r="F434" s="91"/>
      <c r="G434" s="92"/>
      <c r="H434" s="93"/>
      <c r="I434" s="94">
        <v>0.3</v>
      </c>
      <c r="J434" s="90">
        <f t="shared" si="232"/>
        <v>0</v>
      </c>
      <c r="K434" s="95">
        <f t="shared" si="225"/>
        <v>155</v>
      </c>
      <c r="L434" s="96">
        <f t="shared" si="233"/>
        <v>0</v>
      </c>
      <c r="M434" s="95" t="str">
        <f t="shared" si="234"/>
        <v>Ej hyrbar</v>
      </c>
      <c r="N434" s="96">
        <f t="shared" si="235"/>
        <v>0</v>
      </c>
      <c r="O434" s="97"/>
      <c r="P434" s="98"/>
      <c r="Q434" s="99"/>
      <c r="R434" s="100">
        <v>155</v>
      </c>
      <c r="S434" s="101">
        <v>0</v>
      </c>
      <c r="T434" s="102">
        <v>0.4</v>
      </c>
      <c r="U434" s="101">
        <f t="shared" si="236"/>
        <v>0</v>
      </c>
      <c r="V434" s="101"/>
      <c r="W434" s="102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1:43" ht="12.75" customHeight="1" x14ac:dyDescent="0.25">
      <c r="A435" s="16"/>
      <c r="B435" s="88" t="s">
        <v>377</v>
      </c>
      <c r="C435" s="89" t="s">
        <v>91</v>
      </c>
      <c r="D435" s="89"/>
      <c r="E435" s="90" t="s">
        <v>378</v>
      </c>
      <c r="F435" s="91"/>
      <c r="G435" s="92"/>
      <c r="H435" s="93"/>
      <c r="I435" s="94">
        <v>0.5</v>
      </c>
      <c r="J435" s="90">
        <f t="shared" si="232"/>
        <v>0</v>
      </c>
      <c r="K435" s="95">
        <f t="shared" si="225"/>
        <v>250</v>
      </c>
      <c r="L435" s="96">
        <f t="shared" si="233"/>
        <v>0</v>
      </c>
      <c r="M435" s="95" t="str">
        <f t="shared" si="234"/>
        <v>Ej hyrbar</v>
      </c>
      <c r="N435" s="96">
        <f t="shared" si="235"/>
        <v>0</v>
      </c>
      <c r="O435" s="97"/>
      <c r="P435" s="98"/>
      <c r="Q435" s="99"/>
      <c r="R435" s="100">
        <v>250</v>
      </c>
      <c r="S435" s="101">
        <v>0</v>
      </c>
      <c r="T435" s="102">
        <v>0.64</v>
      </c>
      <c r="U435" s="101">
        <f t="shared" si="236"/>
        <v>0</v>
      </c>
      <c r="V435" s="101"/>
      <c r="W435" s="102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1:43" ht="12.75" customHeight="1" x14ac:dyDescent="0.3">
      <c r="A436" s="16"/>
      <c r="B436" s="88"/>
      <c r="C436" s="23" t="s">
        <v>2</v>
      </c>
      <c r="D436" s="23"/>
      <c r="E436" s="90"/>
      <c r="F436" s="102"/>
      <c r="G436" s="112"/>
      <c r="H436" s="112"/>
      <c r="I436" s="94"/>
      <c r="J436" s="90"/>
      <c r="K436" s="95"/>
      <c r="L436" s="90"/>
      <c r="M436" s="90"/>
      <c r="N436" s="90"/>
      <c r="O436" s="113"/>
      <c r="P436" s="99"/>
      <c r="Q436" s="99"/>
      <c r="R436" s="100"/>
      <c r="S436" s="101"/>
      <c r="T436" s="102"/>
      <c r="U436" s="102"/>
      <c r="V436" s="102"/>
      <c r="W436" s="102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</row>
    <row r="437" spans="1:43" ht="12.75" customHeight="1" x14ac:dyDescent="0.3">
      <c r="A437" s="16"/>
      <c r="B437" s="110" t="s">
        <v>1137</v>
      </c>
      <c r="C437" s="89" t="s">
        <v>1404</v>
      </c>
      <c r="D437" s="23"/>
      <c r="E437" s="114" t="s">
        <v>1138</v>
      </c>
      <c r="F437" s="102"/>
      <c r="G437" s="112"/>
      <c r="H437" s="138"/>
      <c r="I437" s="94">
        <v>0.5</v>
      </c>
      <c r="J437" s="90">
        <f t="shared" ref="J437" si="237">I437*G437</f>
        <v>0</v>
      </c>
      <c r="K437" s="95">
        <f t="shared" ref="K437" si="238">IF($U$1=1,IF(P437=1,T437,$V$1),IF($S$1=1,R437,""))</f>
        <v>258</v>
      </c>
      <c r="L437" s="96">
        <f t="shared" ref="L437" si="239">IF($U$1=1,U437,IF($S$1=1,S437,""))</f>
        <v>0</v>
      </c>
      <c r="M437" s="95" t="str">
        <f t="shared" ref="M437" si="240">IF($U$1=2,IF(P437=1,T437,$V$1),"")</f>
        <v>Ej hyrbar</v>
      </c>
      <c r="N437" s="96">
        <f t="shared" ref="N437" si="241">IF($U$1=2,U437,"")</f>
        <v>0</v>
      </c>
      <c r="O437" s="97"/>
      <c r="P437" s="98"/>
      <c r="Q437" s="99"/>
      <c r="R437" s="100">
        <v>258</v>
      </c>
      <c r="S437" s="101">
        <v>0</v>
      </c>
      <c r="T437" s="102">
        <v>0.45</v>
      </c>
      <c r="U437" s="101">
        <f t="shared" ref="U437" si="242">IF(P437=1,T437*(1-$J$1)*G437,0)</f>
        <v>0</v>
      </c>
      <c r="V437" s="102"/>
      <c r="W437" s="102">
        <f>R437*X437/30</f>
        <v>0.77399999999999991</v>
      </c>
      <c r="X437" s="7">
        <v>0.09</v>
      </c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</row>
    <row r="438" spans="1:43" ht="12.75" customHeight="1" x14ac:dyDescent="0.25">
      <c r="A438" s="16"/>
      <c r="B438" s="88" t="s">
        <v>379</v>
      </c>
      <c r="C438" s="89" t="s">
        <v>92</v>
      </c>
      <c r="D438" s="89"/>
      <c r="E438" s="90" t="s">
        <v>380</v>
      </c>
      <c r="F438" s="91"/>
      <c r="G438" s="92"/>
      <c r="H438" s="93"/>
      <c r="I438" s="94">
        <v>40.1</v>
      </c>
      <c r="J438" s="90">
        <f t="shared" ref="J438:J458" si="243">I438*G438</f>
        <v>0</v>
      </c>
      <c r="K438" s="95">
        <f t="shared" si="225"/>
        <v>4014</v>
      </c>
      <c r="L438" s="96">
        <f t="shared" ref="L438:L458" si="244">IF($U$1=1,U438,IF($S$1=1,S438,""))</f>
        <v>0</v>
      </c>
      <c r="M438" s="95" t="str">
        <f t="shared" ref="M438:M458" si="245">IF($U$1=2,IF(P438=1,T438,$V$1),"")</f>
        <v>Ej hyrbar</v>
      </c>
      <c r="N438" s="96">
        <f t="shared" ref="N438:N458" si="246">IF($U$1=2,U438,"")</f>
        <v>0</v>
      </c>
      <c r="O438" s="97"/>
      <c r="P438" s="98"/>
      <c r="Q438" s="99"/>
      <c r="R438" s="100">
        <v>4014</v>
      </c>
      <c r="S438" s="101">
        <v>0</v>
      </c>
      <c r="T438" s="102">
        <v>10.5</v>
      </c>
      <c r="U438" s="101">
        <f t="shared" ref="U438:U458" si="247">IF(P438=1,T438*(1-$J$1)*G438,0)</f>
        <v>0</v>
      </c>
      <c r="V438" s="101"/>
      <c r="W438" s="102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</row>
    <row r="439" spans="1:43" ht="12.75" customHeight="1" x14ac:dyDescent="0.25">
      <c r="A439" s="16"/>
      <c r="B439" s="88" t="s">
        <v>381</v>
      </c>
      <c r="C439" s="89" t="s">
        <v>93</v>
      </c>
      <c r="D439" s="89"/>
      <c r="E439" s="90" t="s">
        <v>382</v>
      </c>
      <c r="F439" s="91"/>
      <c r="G439" s="92"/>
      <c r="H439" s="93"/>
      <c r="I439" s="94">
        <v>36.4</v>
      </c>
      <c r="J439" s="90">
        <f t="shared" si="243"/>
        <v>0</v>
      </c>
      <c r="K439" s="95">
        <f t="shared" si="225"/>
        <v>3645</v>
      </c>
      <c r="L439" s="96">
        <f t="shared" si="244"/>
        <v>0</v>
      </c>
      <c r="M439" s="95" t="str">
        <f t="shared" si="245"/>
        <v>Ej hyrbar</v>
      </c>
      <c r="N439" s="96">
        <f t="shared" si="246"/>
        <v>0</v>
      </c>
      <c r="O439" s="97"/>
      <c r="P439" s="98"/>
      <c r="Q439" s="99"/>
      <c r="R439" s="100">
        <v>3645</v>
      </c>
      <c r="S439" s="101">
        <v>0</v>
      </c>
      <c r="T439" s="102">
        <v>9.5399999999999991</v>
      </c>
      <c r="U439" s="101">
        <f t="shared" si="247"/>
        <v>0</v>
      </c>
      <c r="V439" s="101"/>
      <c r="W439" s="102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</row>
    <row r="440" spans="1:43" ht="12.75" customHeight="1" x14ac:dyDescent="0.25">
      <c r="A440" s="16"/>
      <c r="B440" s="88" t="s">
        <v>383</v>
      </c>
      <c r="C440" s="89" t="s">
        <v>94</v>
      </c>
      <c r="D440" s="89"/>
      <c r="E440" s="90" t="s">
        <v>384</v>
      </c>
      <c r="F440" s="91"/>
      <c r="G440" s="92">
        <v>47</v>
      </c>
      <c r="H440" s="93"/>
      <c r="I440" s="94">
        <v>32.700000000000003</v>
      </c>
      <c r="J440" s="90">
        <f t="shared" si="243"/>
        <v>1536.9</v>
      </c>
      <c r="K440" s="95">
        <f t="shared" si="225"/>
        <v>3278</v>
      </c>
      <c r="L440" s="96">
        <f t="shared" si="244"/>
        <v>0</v>
      </c>
      <c r="M440" s="95" t="str">
        <f t="shared" si="245"/>
        <v>Ej hyrbar</v>
      </c>
      <c r="N440" s="96">
        <f t="shared" si="246"/>
        <v>0</v>
      </c>
      <c r="O440" s="97"/>
      <c r="P440" s="98"/>
      <c r="Q440" s="99"/>
      <c r="R440" s="100">
        <v>3278</v>
      </c>
      <c r="S440" s="101">
        <v>0</v>
      </c>
      <c r="T440" s="102">
        <v>8.5739999999999998</v>
      </c>
      <c r="U440" s="101">
        <f t="shared" si="247"/>
        <v>0</v>
      </c>
      <c r="V440" s="101"/>
      <c r="W440" s="102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</row>
    <row r="441" spans="1:43" ht="12.75" customHeight="1" x14ac:dyDescent="0.25">
      <c r="A441" s="16"/>
      <c r="B441" s="88" t="s">
        <v>385</v>
      </c>
      <c r="C441" s="89" t="s">
        <v>95</v>
      </c>
      <c r="D441" s="89"/>
      <c r="E441" s="90" t="s">
        <v>386</v>
      </c>
      <c r="F441" s="91"/>
      <c r="G441" s="92">
        <v>2</v>
      </c>
      <c r="H441" s="93"/>
      <c r="I441" s="94">
        <v>29.1</v>
      </c>
      <c r="J441" s="90">
        <f t="shared" si="243"/>
        <v>58.2</v>
      </c>
      <c r="K441" s="95">
        <f t="shared" si="225"/>
        <v>2910</v>
      </c>
      <c r="L441" s="96">
        <f t="shared" si="244"/>
        <v>0</v>
      </c>
      <c r="M441" s="95" t="str">
        <f t="shared" si="245"/>
        <v>Ej hyrbar</v>
      </c>
      <c r="N441" s="96">
        <f t="shared" si="246"/>
        <v>0</v>
      </c>
      <c r="O441" s="97"/>
      <c r="P441" s="98"/>
      <c r="Q441" s="99"/>
      <c r="R441" s="100">
        <v>2910</v>
      </c>
      <c r="S441" s="101">
        <v>0</v>
      </c>
      <c r="T441" s="102">
        <v>7.6139999999999999</v>
      </c>
      <c r="U441" s="101">
        <f t="shared" si="247"/>
        <v>0</v>
      </c>
      <c r="V441" s="101"/>
      <c r="W441" s="102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1:43" ht="12.75" customHeight="1" x14ac:dyDescent="0.25">
      <c r="A442" s="16"/>
      <c r="B442" s="88" t="s">
        <v>387</v>
      </c>
      <c r="C442" s="89" t="s">
        <v>96</v>
      </c>
      <c r="D442" s="89"/>
      <c r="E442" s="90" t="s">
        <v>388</v>
      </c>
      <c r="F442" s="91"/>
      <c r="G442" s="92">
        <v>37</v>
      </c>
      <c r="H442" s="93"/>
      <c r="I442" s="94">
        <v>25.4</v>
      </c>
      <c r="J442" s="90">
        <f t="shared" si="243"/>
        <v>939.8</v>
      </c>
      <c r="K442" s="95">
        <f t="shared" si="225"/>
        <v>2539</v>
      </c>
      <c r="L442" s="96">
        <v>12</v>
      </c>
      <c r="M442" s="95" t="str">
        <f t="shared" si="245"/>
        <v>Ej hyrbar</v>
      </c>
      <c r="N442" s="96">
        <f t="shared" si="246"/>
        <v>0</v>
      </c>
      <c r="O442" s="97"/>
      <c r="P442" s="98"/>
      <c r="Q442" s="99"/>
      <c r="R442" s="100">
        <v>2539</v>
      </c>
      <c r="S442" s="101">
        <v>0</v>
      </c>
      <c r="T442" s="102">
        <v>6.6419999999999995</v>
      </c>
      <c r="U442" s="101">
        <f t="shared" si="247"/>
        <v>0</v>
      </c>
      <c r="V442" s="101"/>
      <c r="W442" s="102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1:43" ht="12.75" customHeight="1" x14ac:dyDescent="0.25">
      <c r="A443" s="16"/>
      <c r="B443" s="88" t="s">
        <v>389</v>
      </c>
      <c r="C443" s="89" t="s">
        <v>97</v>
      </c>
      <c r="D443" s="89"/>
      <c r="E443" s="90" t="s">
        <v>390</v>
      </c>
      <c r="F443" s="91"/>
      <c r="G443" s="92"/>
      <c r="H443" s="93"/>
      <c r="I443" s="94">
        <v>21.8</v>
      </c>
      <c r="J443" s="90">
        <f t="shared" si="243"/>
        <v>0</v>
      </c>
      <c r="K443" s="95">
        <f t="shared" si="225"/>
        <v>2172</v>
      </c>
      <c r="L443" s="96">
        <f t="shared" si="244"/>
        <v>0</v>
      </c>
      <c r="M443" s="95" t="str">
        <f t="shared" si="245"/>
        <v>Ej hyrbar</v>
      </c>
      <c r="N443" s="96">
        <f t="shared" si="246"/>
        <v>0</v>
      </c>
      <c r="O443" s="97"/>
      <c r="P443" s="98"/>
      <c r="Q443" s="99"/>
      <c r="R443" s="100">
        <v>2172</v>
      </c>
      <c r="S443" s="101">
        <v>0</v>
      </c>
      <c r="T443" s="102">
        <v>5.68</v>
      </c>
      <c r="U443" s="101">
        <f t="shared" si="247"/>
        <v>0</v>
      </c>
      <c r="V443" s="101"/>
      <c r="W443" s="102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1:43" ht="12.75" customHeight="1" x14ac:dyDescent="0.25">
      <c r="A444" s="16"/>
      <c r="B444" s="88" t="s">
        <v>391</v>
      </c>
      <c r="C444" s="89" t="s">
        <v>98</v>
      </c>
      <c r="D444" s="89"/>
      <c r="E444" s="90" t="s">
        <v>392</v>
      </c>
      <c r="F444" s="91"/>
      <c r="G444" s="92">
        <v>19</v>
      </c>
      <c r="H444" s="93"/>
      <c r="I444" s="94">
        <v>18.100000000000001</v>
      </c>
      <c r="J444" s="90">
        <f t="shared" si="243"/>
        <v>343.90000000000003</v>
      </c>
      <c r="K444" s="95">
        <f t="shared" si="225"/>
        <v>1804</v>
      </c>
      <c r="L444" s="96">
        <f t="shared" si="244"/>
        <v>0</v>
      </c>
      <c r="M444" s="95" t="str">
        <f t="shared" si="245"/>
        <v>Ej hyrbar</v>
      </c>
      <c r="N444" s="96">
        <f t="shared" si="246"/>
        <v>0</v>
      </c>
      <c r="O444" s="97"/>
      <c r="P444" s="98"/>
      <c r="Q444" s="99"/>
      <c r="R444" s="100">
        <v>1804</v>
      </c>
      <c r="S444" s="101">
        <v>0</v>
      </c>
      <c r="T444" s="102">
        <v>4.7189999999999994</v>
      </c>
      <c r="U444" s="101">
        <f t="shared" si="247"/>
        <v>0</v>
      </c>
      <c r="V444" s="101"/>
      <c r="W444" s="102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1:43" ht="12.75" customHeight="1" x14ac:dyDescent="0.25">
      <c r="A445" s="16"/>
      <c r="B445" s="88" t="s">
        <v>393</v>
      </c>
      <c r="C445" s="89" t="s">
        <v>99</v>
      </c>
      <c r="D445" s="89"/>
      <c r="E445" s="90" t="s">
        <v>394</v>
      </c>
      <c r="F445" s="91"/>
      <c r="G445" s="92"/>
      <c r="H445" s="93"/>
      <c r="I445" s="94">
        <v>14.4</v>
      </c>
      <c r="J445" s="90">
        <f t="shared" si="243"/>
        <v>0</v>
      </c>
      <c r="K445" s="95">
        <f t="shared" si="225"/>
        <v>1436</v>
      </c>
      <c r="L445" s="96">
        <f t="shared" si="244"/>
        <v>0</v>
      </c>
      <c r="M445" s="95" t="str">
        <f t="shared" si="245"/>
        <v>Ej hyrbar</v>
      </c>
      <c r="N445" s="96">
        <f t="shared" si="246"/>
        <v>0</v>
      </c>
      <c r="O445" s="97"/>
      <c r="P445" s="98"/>
      <c r="Q445" s="99"/>
      <c r="R445" s="100">
        <v>1436</v>
      </c>
      <c r="S445" s="101">
        <v>0</v>
      </c>
      <c r="T445" s="102">
        <v>3.76</v>
      </c>
      <c r="U445" s="101">
        <f t="shared" si="247"/>
        <v>0</v>
      </c>
      <c r="V445" s="101"/>
      <c r="W445" s="102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1:43" ht="12.75" customHeight="1" x14ac:dyDescent="0.25">
      <c r="A446" s="16"/>
      <c r="B446" s="88" t="s">
        <v>395</v>
      </c>
      <c r="C446" s="89" t="s">
        <v>100</v>
      </c>
      <c r="D446" s="89"/>
      <c r="E446" s="90" t="s">
        <v>396</v>
      </c>
      <c r="F446" s="91"/>
      <c r="G446" s="92">
        <v>145</v>
      </c>
      <c r="H446" s="93"/>
      <c r="I446" s="94">
        <v>0.1</v>
      </c>
      <c r="J446" s="90">
        <f t="shared" si="243"/>
        <v>14.5</v>
      </c>
      <c r="K446" s="95">
        <f t="shared" si="225"/>
        <v>40</v>
      </c>
      <c r="L446" s="96">
        <f t="shared" si="244"/>
        <v>0</v>
      </c>
      <c r="M446" s="95" t="str">
        <f t="shared" si="245"/>
        <v>Ej hyrbar</v>
      </c>
      <c r="N446" s="96">
        <f t="shared" si="246"/>
        <v>0</v>
      </c>
      <c r="O446" s="97"/>
      <c r="P446" s="98"/>
      <c r="Q446" s="99"/>
      <c r="R446" s="100">
        <v>40</v>
      </c>
      <c r="S446" s="101">
        <v>0</v>
      </c>
      <c r="T446" s="102">
        <v>9.2999999999999999E-2</v>
      </c>
      <c r="U446" s="101">
        <f t="shared" si="247"/>
        <v>0</v>
      </c>
      <c r="V446" s="101"/>
      <c r="W446" s="102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1:43" ht="12.75" customHeight="1" x14ac:dyDescent="0.25">
      <c r="A447" s="16"/>
      <c r="B447" s="88" t="s">
        <v>397</v>
      </c>
      <c r="C447" s="89" t="s">
        <v>101</v>
      </c>
      <c r="D447" s="89"/>
      <c r="E447" s="90" t="s">
        <v>398</v>
      </c>
      <c r="F447" s="91"/>
      <c r="G447" s="92">
        <v>35</v>
      </c>
      <c r="H447" s="93"/>
      <c r="I447" s="94">
        <v>0.5</v>
      </c>
      <c r="J447" s="90">
        <f t="shared" si="243"/>
        <v>17.5</v>
      </c>
      <c r="K447" s="95">
        <f t="shared" si="225"/>
        <v>18.5</v>
      </c>
      <c r="L447" s="96">
        <f t="shared" si="244"/>
        <v>0</v>
      </c>
      <c r="M447" s="95" t="str">
        <f t="shared" si="245"/>
        <v>Ej hyrbar</v>
      </c>
      <c r="N447" s="96">
        <f t="shared" si="246"/>
        <v>0</v>
      </c>
      <c r="O447" s="97"/>
      <c r="P447" s="98"/>
      <c r="Q447" s="99"/>
      <c r="R447" s="100">
        <v>18.5</v>
      </c>
      <c r="S447" s="101">
        <v>0</v>
      </c>
      <c r="T447" s="102">
        <v>0.05</v>
      </c>
      <c r="U447" s="101">
        <f t="shared" si="247"/>
        <v>0</v>
      </c>
      <c r="V447" s="101"/>
      <c r="W447" s="102">
        <f>R447*X447/30</f>
        <v>0.6166666666666667</v>
      </c>
      <c r="X447" s="7">
        <v>1</v>
      </c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1:43" ht="12.75" customHeight="1" x14ac:dyDescent="0.25">
      <c r="A448" s="16"/>
      <c r="B448" s="88" t="s">
        <v>399</v>
      </c>
      <c r="C448" s="89" t="s">
        <v>102</v>
      </c>
      <c r="D448" s="89"/>
      <c r="E448" s="90" t="s">
        <v>400</v>
      </c>
      <c r="F448" s="91"/>
      <c r="G448" s="92"/>
      <c r="H448" s="93"/>
      <c r="I448" s="94">
        <v>2.1</v>
      </c>
      <c r="J448" s="90">
        <f t="shared" si="243"/>
        <v>0</v>
      </c>
      <c r="K448" s="95">
        <f t="shared" si="225"/>
        <v>176</v>
      </c>
      <c r="L448" s="96">
        <f t="shared" si="244"/>
        <v>0</v>
      </c>
      <c r="M448" s="95" t="str">
        <f t="shared" si="245"/>
        <v>Ej hyrbar</v>
      </c>
      <c r="N448" s="96">
        <f t="shared" si="246"/>
        <v>0</v>
      </c>
      <c r="O448" s="97"/>
      <c r="P448" s="98"/>
      <c r="Q448" s="99"/>
      <c r="R448" s="100">
        <v>176</v>
      </c>
      <c r="S448" s="101">
        <v>0</v>
      </c>
      <c r="T448" s="102">
        <v>0.45899999999999996</v>
      </c>
      <c r="U448" s="101">
        <f t="shared" si="247"/>
        <v>0</v>
      </c>
      <c r="V448" s="101"/>
      <c r="W448" s="102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spans="1:43" ht="12.75" customHeight="1" x14ac:dyDescent="0.25">
      <c r="A449" s="16"/>
      <c r="B449" s="88" t="s">
        <v>401</v>
      </c>
      <c r="C449" s="89" t="s">
        <v>103</v>
      </c>
      <c r="D449" s="89"/>
      <c r="E449" s="90" t="s">
        <v>402</v>
      </c>
      <c r="F449" s="91"/>
      <c r="G449" s="92"/>
      <c r="H449" s="93"/>
      <c r="I449" s="94">
        <v>9.3000000000000007</v>
      </c>
      <c r="J449" s="90">
        <f t="shared" si="243"/>
        <v>0</v>
      </c>
      <c r="K449" s="95">
        <f t="shared" si="225"/>
        <v>720</v>
      </c>
      <c r="L449" s="96">
        <f t="shared" si="244"/>
        <v>0</v>
      </c>
      <c r="M449" s="95" t="str">
        <f t="shared" si="245"/>
        <v>Ej hyrbar</v>
      </c>
      <c r="N449" s="96">
        <f t="shared" si="246"/>
        <v>0</v>
      </c>
      <c r="O449" s="97"/>
      <c r="P449" s="98"/>
      <c r="Q449" s="99"/>
      <c r="R449" s="100">
        <v>720</v>
      </c>
      <c r="S449" s="101">
        <v>0</v>
      </c>
      <c r="T449" s="102">
        <v>1.881</v>
      </c>
      <c r="U449" s="101">
        <f t="shared" si="247"/>
        <v>0</v>
      </c>
      <c r="V449" s="101"/>
      <c r="W449" s="102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spans="1:43" ht="12.75" customHeight="1" x14ac:dyDescent="0.25">
      <c r="A450" s="16"/>
      <c r="B450" s="88" t="s">
        <v>403</v>
      </c>
      <c r="C450" s="89" t="s">
        <v>104</v>
      </c>
      <c r="D450" s="89"/>
      <c r="E450" s="90" t="s">
        <v>404</v>
      </c>
      <c r="F450" s="91"/>
      <c r="G450" s="92"/>
      <c r="H450" s="93"/>
      <c r="I450" s="94">
        <v>13.9</v>
      </c>
      <c r="J450" s="90">
        <f t="shared" si="243"/>
        <v>0</v>
      </c>
      <c r="K450" s="95">
        <f t="shared" si="225"/>
        <v>693</v>
      </c>
      <c r="L450" s="96">
        <f t="shared" si="244"/>
        <v>0</v>
      </c>
      <c r="M450" s="95" t="str">
        <f t="shared" si="245"/>
        <v>Ej hyrbar</v>
      </c>
      <c r="N450" s="96">
        <f t="shared" si="246"/>
        <v>0</v>
      </c>
      <c r="O450" s="97"/>
      <c r="P450" s="98"/>
      <c r="Q450" s="99"/>
      <c r="R450" s="100">
        <v>693</v>
      </c>
      <c r="S450" s="101">
        <v>0</v>
      </c>
      <c r="T450" s="102">
        <v>1.8329999999999997</v>
      </c>
      <c r="U450" s="101">
        <f t="shared" si="247"/>
        <v>0</v>
      </c>
      <c r="V450" s="101"/>
      <c r="W450" s="102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spans="1:43" ht="12.75" customHeight="1" x14ac:dyDescent="0.25">
      <c r="A451" s="16"/>
      <c r="B451" s="88" t="s">
        <v>405</v>
      </c>
      <c r="C451" s="89" t="s">
        <v>105</v>
      </c>
      <c r="D451" s="89"/>
      <c r="E451" s="90" t="s">
        <v>406</v>
      </c>
      <c r="F451" s="91"/>
      <c r="G451" s="92">
        <v>21</v>
      </c>
      <c r="H451" s="93"/>
      <c r="I451" s="94">
        <v>12.5</v>
      </c>
      <c r="J451" s="90">
        <f t="shared" si="243"/>
        <v>262.5</v>
      </c>
      <c r="K451" s="95">
        <f t="shared" si="225"/>
        <v>621</v>
      </c>
      <c r="L451" s="96">
        <f t="shared" si="244"/>
        <v>0</v>
      </c>
      <c r="M451" s="95" t="str">
        <f t="shared" si="245"/>
        <v>Ej hyrbar</v>
      </c>
      <c r="N451" s="96">
        <f t="shared" si="246"/>
        <v>0</v>
      </c>
      <c r="O451" s="97"/>
      <c r="P451" s="98"/>
      <c r="Q451" s="99"/>
      <c r="R451" s="100">
        <v>621</v>
      </c>
      <c r="S451" s="101">
        <v>0</v>
      </c>
      <c r="T451" s="102">
        <v>1.6409999999999998</v>
      </c>
      <c r="U451" s="101">
        <f t="shared" si="247"/>
        <v>0</v>
      </c>
      <c r="V451" s="101"/>
      <c r="W451" s="102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spans="1:43" ht="12.75" customHeight="1" x14ac:dyDescent="0.25">
      <c r="A452" s="16"/>
      <c r="B452" s="88" t="s">
        <v>407</v>
      </c>
      <c r="C452" s="89" t="s">
        <v>106</v>
      </c>
      <c r="D452" s="89"/>
      <c r="E452" s="90" t="s">
        <v>408</v>
      </c>
      <c r="F452" s="91"/>
      <c r="G452" s="92"/>
      <c r="H452" s="93"/>
      <c r="I452" s="94">
        <v>10</v>
      </c>
      <c r="J452" s="90">
        <f t="shared" si="243"/>
        <v>0</v>
      </c>
      <c r="K452" s="95">
        <f t="shared" si="225"/>
        <v>549</v>
      </c>
      <c r="L452" s="96">
        <f t="shared" si="244"/>
        <v>0</v>
      </c>
      <c r="M452" s="95" t="str">
        <f t="shared" si="245"/>
        <v>Ej hyrbar</v>
      </c>
      <c r="N452" s="96">
        <f t="shared" si="246"/>
        <v>0</v>
      </c>
      <c r="O452" s="97"/>
      <c r="P452" s="98"/>
      <c r="Q452" s="99"/>
      <c r="R452" s="100">
        <v>549</v>
      </c>
      <c r="S452" s="101">
        <v>0</v>
      </c>
      <c r="T452" s="102">
        <v>1.4490000000000001</v>
      </c>
      <c r="U452" s="101">
        <f t="shared" si="247"/>
        <v>0</v>
      </c>
      <c r="V452" s="101"/>
      <c r="W452" s="102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spans="1:43" ht="12.75" customHeight="1" x14ac:dyDescent="0.25">
      <c r="A453" s="16"/>
      <c r="B453" s="88" t="s">
        <v>409</v>
      </c>
      <c r="C453" s="89" t="s">
        <v>107</v>
      </c>
      <c r="D453" s="89"/>
      <c r="E453" s="90" t="s">
        <v>410</v>
      </c>
      <c r="F453" s="91"/>
      <c r="G453" s="92"/>
      <c r="H453" s="93"/>
      <c r="I453" s="94">
        <v>8.5</v>
      </c>
      <c r="J453" s="90">
        <f t="shared" si="243"/>
        <v>0</v>
      </c>
      <c r="K453" s="95">
        <f t="shared" si="225"/>
        <v>502</v>
      </c>
      <c r="L453" s="96">
        <f t="shared" si="244"/>
        <v>0</v>
      </c>
      <c r="M453" s="95" t="str">
        <f t="shared" si="245"/>
        <v>Ej hyrbar</v>
      </c>
      <c r="N453" s="96">
        <f t="shared" si="246"/>
        <v>0</v>
      </c>
      <c r="O453" s="97"/>
      <c r="P453" s="98"/>
      <c r="Q453" s="99"/>
      <c r="R453" s="100">
        <v>502</v>
      </c>
      <c r="S453" s="101">
        <v>0</v>
      </c>
      <c r="T453" s="102">
        <v>1.33</v>
      </c>
      <c r="U453" s="101">
        <f t="shared" si="247"/>
        <v>0</v>
      </c>
      <c r="V453" s="101"/>
      <c r="W453" s="102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</row>
    <row r="454" spans="1:43" ht="12.75" customHeight="1" x14ac:dyDescent="0.25">
      <c r="A454" s="16"/>
      <c r="B454" s="88" t="s">
        <v>411</v>
      </c>
      <c r="C454" s="89" t="s">
        <v>108</v>
      </c>
      <c r="D454" s="89"/>
      <c r="E454" s="90" t="s">
        <v>412</v>
      </c>
      <c r="F454" s="91"/>
      <c r="G454" s="92">
        <v>248</v>
      </c>
      <c r="H454" s="93"/>
      <c r="I454" s="94">
        <v>11.5</v>
      </c>
      <c r="J454" s="90">
        <f t="shared" si="243"/>
        <v>2852</v>
      </c>
      <c r="K454" s="95">
        <f t="shared" si="225"/>
        <v>609</v>
      </c>
      <c r="L454" s="96">
        <f t="shared" si="244"/>
        <v>151032</v>
      </c>
      <c r="M454" s="95" t="str">
        <f t="shared" si="245"/>
        <v>Ej hyrbar</v>
      </c>
      <c r="N454" s="96">
        <f t="shared" si="246"/>
        <v>0</v>
      </c>
      <c r="O454" s="97"/>
      <c r="P454" s="98"/>
      <c r="Q454" s="99"/>
      <c r="R454" s="100">
        <v>609</v>
      </c>
      <c r="S454" s="101">
        <f>R454*(1-$D$1)*G454</f>
        <v>151032</v>
      </c>
      <c r="T454" s="102">
        <v>1.593</v>
      </c>
      <c r="U454" s="101">
        <f t="shared" si="247"/>
        <v>0</v>
      </c>
      <c r="V454" s="101"/>
      <c r="W454" s="102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</row>
    <row r="455" spans="1:43" ht="12.75" customHeight="1" x14ac:dyDescent="0.25">
      <c r="A455" s="16"/>
      <c r="B455" s="88" t="s">
        <v>413</v>
      </c>
      <c r="C455" s="89" t="s">
        <v>109</v>
      </c>
      <c r="D455" s="89"/>
      <c r="E455" s="90" t="s">
        <v>414</v>
      </c>
      <c r="F455" s="91"/>
      <c r="G455" s="92"/>
      <c r="H455" s="93"/>
      <c r="I455" s="94">
        <v>6.6</v>
      </c>
      <c r="J455" s="90">
        <f t="shared" si="243"/>
        <v>0</v>
      </c>
      <c r="K455" s="95">
        <f t="shared" si="225"/>
        <v>413</v>
      </c>
      <c r="L455" s="96">
        <f t="shared" si="244"/>
        <v>0</v>
      </c>
      <c r="M455" s="95" t="str">
        <f t="shared" si="245"/>
        <v>Ej hyrbar</v>
      </c>
      <c r="N455" s="96">
        <f t="shared" si="246"/>
        <v>0</v>
      </c>
      <c r="O455" s="97"/>
      <c r="P455" s="98"/>
      <c r="Q455" s="99"/>
      <c r="R455" s="100">
        <v>413</v>
      </c>
      <c r="S455" s="101">
        <f>R455*(1-$D$1)*G455</f>
        <v>0</v>
      </c>
      <c r="T455" s="102">
        <v>1.08</v>
      </c>
      <c r="U455" s="101">
        <f t="shared" si="247"/>
        <v>0</v>
      </c>
      <c r="V455" s="101"/>
      <c r="W455" s="102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</row>
    <row r="456" spans="1:43" ht="12.75" customHeight="1" x14ac:dyDescent="0.25">
      <c r="A456" s="16"/>
      <c r="B456" s="88" t="s">
        <v>415</v>
      </c>
      <c r="C456" s="89" t="s">
        <v>110</v>
      </c>
      <c r="D456" s="89"/>
      <c r="E456" s="90" t="s">
        <v>416</v>
      </c>
      <c r="F456" s="91"/>
      <c r="G456" s="92">
        <v>145</v>
      </c>
      <c r="H456" s="93"/>
      <c r="I456" s="94">
        <v>2</v>
      </c>
      <c r="J456" s="90">
        <f t="shared" si="243"/>
        <v>290</v>
      </c>
      <c r="K456" s="95">
        <f t="shared" si="225"/>
        <v>220</v>
      </c>
      <c r="L456" s="96">
        <f t="shared" si="244"/>
        <v>31900</v>
      </c>
      <c r="M456" s="95" t="str">
        <f t="shared" si="245"/>
        <v>Ej hyrbar</v>
      </c>
      <c r="N456" s="96">
        <f t="shared" si="246"/>
        <v>0</v>
      </c>
      <c r="O456" s="97"/>
      <c r="P456" s="98"/>
      <c r="Q456" s="99"/>
      <c r="R456" s="100">
        <v>220</v>
      </c>
      <c r="S456" s="101">
        <f>R456*(1-$D$1)*G456</f>
        <v>31900</v>
      </c>
      <c r="T456" s="102">
        <v>0.57299999999999995</v>
      </c>
      <c r="U456" s="101">
        <f t="shared" si="247"/>
        <v>0</v>
      </c>
      <c r="V456" s="101"/>
      <c r="W456" s="102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</row>
    <row r="457" spans="1:43" ht="12.75" customHeight="1" x14ac:dyDescent="0.25">
      <c r="A457" s="16"/>
      <c r="B457" s="88" t="s">
        <v>417</v>
      </c>
      <c r="C457" s="89" t="s">
        <v>111</v>
      </c>
      <c r="D457" s="89"/>
      <c r="E457" s="90" t="s">
        <v>418</v>
      </c>
      <c r="F457" s="91"/>
      <c r="G457" s="92"/>
      <c r="H457" s="93"/>
      <c r="I457" s="94">
        <v>1</v>
      </c>
      <c r="J457" s="90">
        <f t="shared" si="243"/>
        <v>0</v>
      </c>
      <c r="K457" s="95">
        <f t="shared" si="225"/>
        <v>141</v>
      </c>
      <c r="L457" s="96">
        <f t="shared" si="244"/>
        <v>0</v>
      </c>
      <c r="M457" s="95" t="str">
        <f t="shared" si="245"/>
        <v>Ej hyrbar</v>
      </c>
      <c r="N457" s="96">
        <f t="shared" si="246"/>
        <v>0</v>
      </c>
      <c r="O457" s="97"/>
      <c r="P457" s="98"/>
      <c r="Q457" s="99"/>
      <c r="R457" s="100">
        <v>141</v>
      </c>
      <c r="S457" s="101">
        <f>R457*(1-$D$1)*G457</f>
        <v>0</v>
      </c>
      <c r="T457" s="102">
        <v>0.36899999999999999</v>
      </c>
      <c r="U457" s="101">
        <f t="shared" si="247"/>
        <v>0</v>
      </c>
      <c r="V457" s="101"/>
      <c r="W457" s="102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</row>
    <row r="458" spans="1:43" ht="12.75" customHeight="1" x14ac:dyDescent="0.25">
      <c r="A458" s="16"/>
      <c r="B458" s="88" t="s">
        <v>419</v>
      </c>
      <c r="C458" s="89" t="s">
        <v>650</v>
      </c>
      <c r="D458" s="89"/>
      <c r="E458" s="90" t="s">
        <v>420</v>
      </c>
      <c r="F458" s="91"/>
      <c r="G458" s="92"/>
      <c r="H458" s="93"/>
      <c r="I458" s="94">
        <v>1.2</v>
      </c>
      <c r="J458" s="90">
        <f t="shared" si="243"/>
        <v>0</v>
      </c>
      <c r="K458" s="95">
        <f t="shared" si="225"/>
        <v>494</v>
      </c>
      <c r="L458" s="96">
        <f t="shared" si="244"/>
        <v>0</v>
      </c>
      <c r="M458" s="95" t="str">
        <f t="shared" si="245"/>
        <v>Ej hyrbar</v>
      </c>
      <c r="N458" s="96">
        <f t="shared" si="246"/>
        <v>0</v>
      </c>
      <c r="O458" s="97"/>
      <c r="P458" s="98"/>
      <c r="Q458" s="99"/>
      <c r="R458" s="100">
        <v>494</v>
      </c>
      <c r="S458" s="101">
        <f>R458*(1-$D$1)*G458</f>
        <v>0</v>
      </c>
      <c r="T458" s="102">
        <v>0.51</v>
      </c>
      <c r="U458" s="101">
        <f t="shared" si="247"/>
        <v>0</v>
      </c>
      <c r="V458" s="101"/>
      <c r="W458" s="102">
        <f>R458*X458/30</f>
        <v>16.466666666666665</v>
      </c>
      <c r="X458" s="7">
        <v>1</v>
      </c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</row>
    <row r="459" spans="1:43" ht="12.75" customHeight="1" x14ac:dyDescent="0.3">
      <c r="A459" s="16"/>
      <c r="B459" s="88" t="s">
        <v>177</v>
      </c>
      <c r="C459" s="23" t="s">
        <v>1</v>
      </c>
      <c r="D459" s="23"/>
      <c r="E459" s="90" t="s">
        <v>177</v>
      </c>
      <c r="F459" s="102"/>
      <c r="G459" s="112"/>
      <c r="H459" s="112"/>
      <c r="I459" s="94"/>
      <c r="J459" s="90"/>
      <c r="K459" s="95"/>
      <c r="L459" s="90"/>
      <c r="M459" s="90"/>
      <c r="N459" s="90"/>
      <c r="O459" s="113"/>
      <c r="P459" s="99"/>
      <c r="Q459" s="99"/>
      <c r="R459" s="100"/>
      <c r="S459" s="101"/>
      <c r="T459" s="102"/>
      <c r="U459" s="102"/>
      <c r="V459" s="102"/>
      <c r="W459" s="102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</row>
    <row r="460" spans="1:43" ht="12.75" customHeight="1" x14ac:dyDescent="0.25">
      <c r="A460" s="16"/>
      <c r="B460" s="88" t="s">
        <v>421</v>
      </c>
      <c r="C460" s="89" t="s">
        <v>112</v>
      </c>
      <c r="D460" s="89"/>
      <c r="E460" s="90" t="s">
        <v>422</v>
      </c>
      <c r="F460" s="91"/>
      <c r="G460" s="92">
        <v>3</v>
      </c>
      <c r="H460" s="93"/>
      <c r="I460" s="94">
        <v>8.6999999999999993</v>
      </c>
      <c r="J460" s="90">
        <f>I460*G460</f>
        <v>26.099999999999998</v>
      </c>
      <c r="K460" s="95">
        <f t="shared" si="225"/>
        <v>1563</v>
      </c>
      <c r="L460" s="96">
        <f>IF($U$1=1,U460,IF($S$1=1,S460,""))</f>
        <v>4689</v>
      </c>
      <c r="M460" s="95" t="str">
        <f>IF($U$1=2,IF(P460=1,T460,$V$1),"")</f>
        <v>Ej hyrbar</v>
      </c>
      <c r="N460" s="96">
        <f>IF($U$1=2,U460,"")</f>
        <v>0</v>
      </c>
      <c r="O460" s="97"/>
      <c r="P460" s="98"/>
      <c r="Q460" s="99"/>
      <c r="R460" s="100">
        <v>1563</v>
      </c>
      <c r="S460" s="101">
        <f>R460*(1-$D$1)*G460</f>
        <v>4689</v>
      </c>
      <c r="T460" s="102" t="s">
        <v>621</v>
      </c>
      <c r="U460" s="101">
        <f>IF(P460=1,T460*(1-$J$1)*G460,0)</f>
        <v>0</v>
      </c>
      <c r="V460" s="101"/>
      <c r="W460" s="102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</row>
    <row r="461" spans="1:43" ht="12.75" customHeight="1" x14ac:dyDescent="0.3">
      <c r="A461" s="16"/>
      <c r="B461" s="88" t="s">
        <v>177</v>
      </c>
      <c r="C461" s="23" t="s">
        <v>565</v>
      </c>
      <c r="D461" s="23"/>
      <c r="E461" s="90" t="s">
        <v>177</v>
      </c>
      <c r="F461" s="102"/>
      <c r="G461" s="112"/>
      <c r="H461" s="112"/>
      <c r="I461" s="94"/>
      <c r="J461" s="90"/>
      <c r="K461" s="95"/>
      <c r="L461" s="90"/>
      <c r="M461" s="90"/>
      <c r="N461" s="90"/>
      <c r="O461" s="113"/>
      <c r="P461" s="99"/>
      <c r="Q461" s="99"/>
      <c r="R461" s="100"/>
      <c r="S461" s="101"/>
      <c r="T461" s="102"/>
      <c r="U461" s="102"/>
      <c r="V461" s="102"/>
      <c r="W461" s="102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1:43" ht="12.75" customHeight="1" x14ac:dyDescent="0.25">
      <c r="A462" s="16"/>
      <c r="B462" s="88" t="s">
        <v>423</v>
      </c>
      <c r="C462" s="89" t="s">
        <v>113</v>
      </c>
      <c r="D462" s="89"/>
      <c r="E462" s="90" t="s">
        <v>424</v>
      </c>
      <c r="F462" s="91"/>
      <c r="G462" s="92">
        <v>198</v>
      </c>
      <c r="H462" s="93"/>
      <c r="I462" s="94">
        <v>32</v>
      </c>
      <c r="J462" s="90">
        <f t="shared" ref="J462:J469" si="248">I462*G462</f>
        <v>6336</v>
      </c>
      <c r="K462" s="95">
        <f t="shared" si="225"/>
        <v>1745</v>
      </c>
      <c r="L462" s="96">
        <f t="shared" ref="L462:L469" si="249">IF($U$1=1,U462,IF($S$1=1,S462,""))</f>
        <v>345510</v>
      </c>
      <c r="M462" s="95" t="str">
        <f t="shared" ref="M462:M469" si="250">IF($U$1=2,IF(P462=1,T462,$V$1),"")</f>
        <v>Ej hyrbar</v>
      </c>
      <c r="N462" s="96">
        <f t="shared" ref="N462:N469" si="251">IF($U$1=2,U462,"")</f>
        <v>0</v>
      </c>
      <c r="O462" s="97"/>
      <c r="P462" s="98"/>
      <c r="Q462" s="99"/>
      <c r="R462" s="100">
        <v>1745</v>
      </c>
      <c r="S462" s="101">
        <f t="shared" ref="S462:S469" si="252">R462*(1-$D$1)*G462</f>
        <v>345510</v>
      </c>
      <c r="T462" s="102">
        <v>3.04</v>
      </c>
      <c r="U462" s="101">
        <f t="shared" ref="U462:U469" si="253">IF(P462=1,T462*(1-$J$1)*G462,0)</f>
        <v>0</v>
      </c>
      <c r="V462" s="101"/>
      <c r="W462" s="102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1:43" ht="12.75" customHeight="1" x14ac:dyDescent="0.25">
      <c r="A463" s="16"/>
      <c r="B463" s="88" t="s">
        <v>425</v>
      </c>
      <c r="C463" s="89" t="s">
        <v>114</v>
      </c>
      <c r="D463" s="89"/>
      <c r="E463" s="90" t="s">
        <v>426</v>
      </c>
      <c r="F463" s="91"/>
      <c r="G463" s="92"/>
      <c r="H463" s="93"/>
      <c r="I463" s="94">
        <v>45</v>
      </c>
      <c r="J463" s="90">
        <f t="shared" si="248"/>
        <v>0</v>
      </c>
      <c r="K463" s="95">
        <f t="shared" si="225"/>
        <v>2531</v>
      </c>
      <c r="L463" s="96">
        <f t="shared" si="249"/>
        <v>0</v>
      </c>
      <c r="M463" s="95" t="str">
        <f t="shared" si="250"/>
        <v>Ej hyrbar</v>
      </c>
      <c r="N463" s="96">
        <f t="shared" si="251"/>
        <v>0</v>
      </c>
      <c r="O463" s="97"/>
      <c r="P463" s="98"/>
      <c r="Q463" s="99"/>
      <c r="R463" s="100">
        <v>2531</v>
      </c>
      <c r="S463" s="101">
        <f t="shared" si="252"/>
        <v>0</v>
      </c>
      <c r="T463" s="102">
        <v>4.41</v>
      </c>
      <c r="U463" s="101">
        <f t="shared" si="253"/>
        <v>0</v>
      </c>
      <c r="V463" s="101"/>
      <c r="W463" s="102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1:43" ht="12.75" customHeight="1" x14ac:dyDescent="0.25">
      <c r="A464" s="16"/>
      <c r="B464" s="88" t="s">
        <v>427</v>
      </c>
      <c r="C464" s="89" t="s">
        <v>115</v>
      </c>
      <c r="D464" s="89"/>
      <c r="E464" s="90" t="s">
        <v>428</v>
      </c>
      <c r="F464" s="91"/>
      <c r="G464" s="92"/>
      <c r="H464" s="93"/>
      <c r="I464" s="94">
        <v>30</v>
      </c>
      <c r="J464" s="90">
        <f t="shared" si="248"/>
        <v>0</v>
      </c>
      <c r="K464" s="95">
        <f t="shared" si="225"/>
        <v>1587</v>
      </c>
      <c r="L464" s="96">
        <f t="shared" si="249"/>
        <v>0</v>
      </c>
      <c r="M464" s="95" t="str">
        <f t="shared" si="250"/>
        <v>Ej hyrbar</v>
      </c>
      <c r="N464" s="96">
        <f t="shared" si="251"/>
        <v>0</v>
      </c>
      <c r="O464" s="97"/>
      <c r="P464" s="98"/>
      <c r="Q464" s="99"/>
      <c r="R464" s="100">
        <v>1587</v>
      </c>
      <c r="S464" s="101">
        <f t="shared" si="252"/>
        <v>0</v>
      </c>
      <c r="T464" s="102">
        <v>2.88</v>
      </c>
      <c r="U464" s="101">
        <f t="shared" si="253"/>
        <v>0</v>
      </c>
      <c r="V464" s="101"/>
      <c r="W464" s="102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</row>
    <row r="465" spans="1:43" ht="12.75" customHeight="1" x14ac:dyDescent="0.25">
      <c r="A465" s="16"/>
      <c r="B465" s="88" t="s">
        <v>1139</v>
      </c>
      <c r="C465" s="89" t="s">
        <v>1405</v>
      </c>
      <c r="D465" s="89"/>
      <c r="E465" s="90" t="s">
        <v>1140</v>
      </c>
      <c r="F465" s="91"/>
      <c r="G465" s="92"/>
      <c r="H465" s="93"/>
      <c r="I465" s="94">
        <v>0.8</v>
      </c>
      <c r="J465" s="90">
        <f t="shared" si="248"/>
        <v>0</v>
      </c>
      <c r="K465" s="95">
        <f>IF($U$1=1,IF(P465=1,T465,$V$1),IF($S$1=1,R465,""))</f>
        <v>0</v>
      </c>
      <c r="L465" s="96">
        <f t="shared" si="249"/>
        <v>0</v>
      </c>
      <c r="M465" s="95" t="str">
        <f t="shared" si="250"/>
        <v>Ej hyrbar</v>
      </c>
      <c r="N465" s="96">
        <f t="shared" si="251"/>
        <v>0</v>
      </c>
      <c r="O465" s="97"/>
      <c r="P465" s="98"/>
      <c r="Q465" s="99"/>
      <c r="R465" s="100">
        <v>0</v>
      </c>
      <c r="S465" s="101">
        <f t="shared" si="252"/>
        <v>0</v>
      </c>
      <c r="T465" s="102" t="s">
        <v>621</v>
      </c>
      <c r="U465" s="101">
        <f t="shared" si="253"/>
        <v>0</v>
      </c>
      <c r="V465" s="101"/>
      <c r="W465" s="102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</row>
    <row r="466" spans="1:43" ht="12.75" customHeight="1" x14ac:dyDescent="0.25">
      <c r="A466" s="16"/>
      <c r="B466" s="88" t="s">
        <v>1141</v>
      </c>
      <c r="C466" s="89" t="s">
        <v>1406</v>
      </c>
      <c r="D466" s="89"/>
      <c r="E466" s="90" t="s">
        <v>1142</v>
      </c>
      <c r="F466" s="91"/>
      <c r="G466" s="92"/>
      <c r="H466" s="93"/>
      <c r="I466" s="94">
        <v>0</v>
      </c>
      <c r="J466" s="90">
        <f t="shared" si="248"/>
        <v>0</v>
      </c>
      <c r="K466" s="95">
        <f>IF($U$1=1,IF(P466=1,T466,$V$1),IF($S$1=1,R466,""))</f>
        <v>0</v>
      </c>
      <c r="L466" s="96">
        <f t="shared" si="249"/>
        <v>0</v>
      </c>
      <c r="M466" s="95" t="str">
        <f t="shared" si="250"/>
        <v>Ej hyrbar</v>
      </c>
      <c r="N466" s="96">
        <f t="shared" si="251"/>
        <v>0</v>
      </c>
      <c r="O466" s="97"/>
      <c r="P466" s="98"/>
      <c r="Q466" s="99"/>
      <c r="R466" s="100">
        <v>0</v>
      </c>
      <c r="S466" s="101">
        <f t="shared" si="252"/>
        <v>0</v>
      </c>
      <c r="T466" s="102" t="s">
        <v>621</v>
      </c>
      <c r="U466" s="101">
        <f t="shared" si="253"/>
        <v>0</v>
      </c>
      <c r="V466" s="101"/>
      <c r="W466" s="102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</row>
    <row r="467" spans="1:43" ht="12.75" customHeight="1" x14ac:dyDescent="0.25">
      <c r="A467" s="16"/>
      <c r="B467" s="88" t="s">
        <v>429</v>
      </c>
      <c r="C467" s="89" t="s">
        <v>116</v>
      </c>
      <c r="D467" s="89"/>
      <c r="E467" s="90" t="s">
        <v>430</v>
      </c>
      <c r="F467" s="91"/>
      <c r="G467" s="92"/>
      <c r="H467" s="93"/>
      <c r="I467" s="94">
        <v>22</v>
      </c>
      <c r="J467" s="90">
        <f t="shared" si="248"/>
        <v>0</v>
      </c>
      <c r="K467" s="95">
        <f>IF($U$1=1,IF(P467=1,T467,$V$1),IF($S$1=1,R467,""))</f>
        <v>1526</v>
      </c>
      <c r="L467" s="96">
        <f t="shared" si="249"/>
        <v>0</v>
      </c>
      <c r="M467" s="95" t="str">
        <f t="shared" si="250"/>
        <v>Ej hyrbar</v>
      </c>
      <c r="N467" s="96">
        <f t="shared" si="251"/>
        <v>0</v>
      </c>
      <c r="O467" s="97"/>
      <c r="P467" s="98"/>
      <c r="Q467" s="99"/>
      <c r="R467" s="100">
        <v>1526</v>
      </c>
      <c r="S467" s="101">
        <f t="shared" si="252"/>
        <v>0</v>
      </c>
      <c r="T467" s="102">
        <v>2.66</v>
      </c>
      <c r="U467" s="101">
        <f t="shared" si="253"/>
        <v>0</v>
      </c>
      <c r="V467" s="101"/>
      <c r="W467" s="102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</row>
    <row r="468" spans="1:43" ht="12.75" customHeight="1" x14ac:dyDescent="0.25">
      <c r="A468" s="16"/>
      <c r="B468" s="88" t="s">
        <v>1143</v>
      </c>
      <c r="C468" s="89" t="s">
        <v>1407</v>
      </c>
      <c r="D468" s="89"/>
      <c r="E468" s="90" t="s">
        <v>735</v>
      </c>
      <c r="F468" s="91"/>
      <c r="G468" s="92"/>
      <c r="H468" s="93"/>
      <c r="I468" s="94">
        <v>18</v>
      </c>
      <c r="J468" s="90">
        <f t="shared" si="248"/>
        <v>0</v>
      </c>
      <c r="K468" s="95">
        <f>IF($U$1=1,IF(P468=1,T468,$V$1),IF($S$1=1,R468,""))</f>
        <v>1660</v>
      </c>
      <c r="L468" s="96">
        <f t="shared" si="249"/>
        <v>0</v>
      </c>
      <c r="M468" s="95" t="str">
        <f t="shared" si="250"/>
        <v>Ej hyrbar</v>
      </c>
      <c r="N468" s="96">
        <f t="shared" si="251"/>
        <v>0</v>
      </c>
      <c r="O468" s="97"/>
      <c r="P468" s="98"/>
      <c r="Q468" s="99"/>
      <c r="R468" s="100">
        <v>1660</v>
      </c>
      <c r="S468" s="101">
        <f t="shared" si="252"/>
        <v>0</v>
      </c>
      <c r="T468" s="102" t="s">
        <v>621</v>
      </c>
      <c r="U468" s="101">
        <f t="shared" si="253"/>
        <v>0</v>
      </c>
      <c r="V468" s="101"/>
      <c r="W468" s="102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</row>
    <row r="469" spans="1:43" x14ac:dyDescent="0.25">
      <c r="A469" s="16"/>
      <c r="B469" s="162" t="s">
        <v>1144</v>
      </c>
      <c r="C469" s="89" t="s">
        <v>1408</v>
      </c>
      <c r="D469" s="102"/>
      <c r="E469" s="163" t="s">
        <v>1145</v>
      </c>
      <c r="F469" s="102"/>
      <c r="G469" s="102"/>
      <c r="H469" s="138"/>
      <c r="I469" s="164">
        <v>21</v>
      </c>
      <c r="J469" s="90">
        <f t="shared" si="248"/>
        <v>0</v>
      </c>
      <c r="K469" s="95">
        <f>IF($U$1=1,IF(P469=1,T469,$V$1),IF($S$1=1,R469,""))</f>
        <v>0</v>
      </c>
      <c r="L469" s="96">
        <f t="shared" si="249"/>
        <v>0</v>
      </c>
      <c r="M469" s="95" t="str">
        <f t="shared" si="250"/>
        <v>Ej hyrbar</v>
      </c>
      <c r="N469" s="96">
        <f t="shared" si="251"/>
        <v>0</v>
      </c>
      <c r="O469" s="97"/>
      <c r="P469" s="98"/>
      <c r="Q469" s="99"/>
      <c r="R469" s="100">
        <v>0</v>
      </c>
      <c r="S469" s="101">
        <f t="shared" si="252"/>
        <v>0</v>
      </c>
      <c r="T469" s="102" t="s">
        <v>621</v>
      </c>
      <c r="U469" s="101">
        <f t="shared" si="253"/>
        <v>0</v>
      </c>
      <c r="V469" s="102"/>
      <c r="W469" s="102"/>
      <c r="AC469" s="5"/>
    </row>
    <row r="470" spans="1:43" ht="12.75" customHeight="1" x14ac:dyDescent="0.3">
      <c r="A470" s="16"/>
      <c r="B470" s="88" t="s">
        <v>177</v>
      </c>
      <c r="C470" s="23" t="s">
        <v>565</v>
      </c>
      <c r="D470" s="23"/>
      <c r="E470" s="90" t="s">
        <v>177</v>
      </c>
      <c r="F470" s="102"/>
      <c r="G470" s="112"/>
      <c r="H470" s="112"/>
      <c r="I470" s="94"/>
      <c r="J470" s="90"/>
      <c r="K470" s="95"/>
      <c r="L470" s="90"/>
      <c r="M470" s="90"/>
      <c r="N470" s="90"/>
      <c r="O470" s="113"/>
      <c r="P470" s="99"/>
      <c r="Q470" s="99"/>
      <c r="R470" s="100"/>
      <c r="S470" s="101"/>
      <c r="T470" s="102"/>
      <c r="U470" s="102"/>
      <c r="V470" s="102"/>
      <c r="W470" s="102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</row>
    <row r="471" spans="1:43" x14ac:dyDescent="0.25">
      <c r="A471" s="16"/>
      <c r="B471" s="162" t="s">
        <v>1146</v>
      </c>
      <c r="C471" s="89" t="s">
        <v>1409</v>
      </c>
      <c r="D471" s="102"/>
      <c r="E471" s="163" t="s">
        <v>1147</v>
      </c>
      <c r="F471" s="102"/>
      <c r="G471" s="102"/>
      <c r="H471" s="138"/>
      <c r="I471" s="164">
        <v>22</v>
      </c>
      <c r="J471" s="90">
        <f t="shared" ref="J471:J480" si="254">I471*G471</f>
        <v>0</v>
      </c>
      <c r="K471" s="95">
        <f t="shared" ref="K471:K480" si="255">IF($U$1=1,IF(P471=1,T471,$V$1),IF($S$1=1,R471,""))</f>
        <v>0</v>
      </c>
      <c r="L471" s="96">
        <f t="shared" ref="L471:L480" si="256">IF($U$1=1,U471,IF($S$1=1,S471,""))</f>
        <v>0</v>
      </c>
      <c r="M471" s="95" t="str">
        <f t="shared" ref="M471:M480" si="257">IF($U$1=2,IF(P471=1,T471,$V$1),"")</f>
        <v>Ej hyrbar</v>
      </c>
      <c r="N471" s="96">
        <f t="shared" ref="N471:N480" si="258">IF($U$1=2,U471,"")</f>
        <v>0</v>
      </c>
      <c r="O471" s="97"/>
      <c r="P471" s="98"/>
      <c r="Q471" s="99"/>
      <c r="R471" s="100">
        <v>0</v>
      </c>
      <c r="S471" s="101">
        <f t="shared" ref="S471:S480" si="259">R471*(1-$D$1)*G471</f>
        <v>0</v>
      </c>
      <c r="T471" s="102" t="s">
        <v>621</v>
      </c>
      <c r="U471" s="101">
        <f t="shared" ref="U471:U480" si="260">IF(P471=1,T471*(1-$J$1)*G471,0)</f>
        <v>0</v>
      </c>
      <c r="V471" s="102"/>
      <c r="W471" s="102"/>
      <c r="AC471" s="5"/>
    </row>
    <row r="472" spans="1:43" x14ac:dyDescent="0.25">
      <c r="A472" s="16"/>
      <c r="B472" s="162" t="s">
        <v>1148</v>
      </c>
      <c r="C472" s="89" t="s">
        <v>1410</v>
      </c>
      <c r="D472" s="102"/>
      <c r="E472" s="163" t="s">
        <v>1149</v>
      </c>
      <c r="F472" s="102"/>
      <c r="G472" s="102"/>
      <c r="H472" s="138"/>
      <c r="I472" s="164">
        <v>22</v>
      </c>
      <c r="J472" s="90">
        <f t="shared" si="254"/>
        <v>0</v>
      </c>
      <c r="K472" s="95">
        <f t="shared" si="255"/>
        <v>0</v>
      </c>
      <c r="L472" s="96">
        <f t="shared" si="256"/>
        <v>0</v>
      </c>
      <c r="M472" s="95" t="str">
        <f t="shared" si="257"/>
        <v>Ej hyrbar</v>
      </c>
      <c r="N472" s="96">
        <f t="shared" si="258"/>
        <v>0</v>
      </c>
      <c r="O472" s="97"/>
      <c r="P472" s="98"/>
      <c r="Q472" s="99"/>
      <c r="R472" s="100">
        <v>0</v>
      </c>
      <c r="S472" s="101">
        <f t="shared" si="259"/>
        <v>0</v>
      </c>
      <c r="T472" s="102" t="s">
        <v>621</v>
      </c>
      <c r="U472" s="101">
        <f t="shared" si="260"/>
        <v>0</v>
      </c>
      <c r="V472" s="102"/>
      <c r="W472" s="102"/>
      <c r="AC472" s="5"/>
    </row>
    <row r="473" spans="1:43" x14ac:dyDescent="0.25">
      <c r="A473" s="16"/>
      <c r="B473" s="162" t="s">
        <v>1150</v>
      </c>
      <c r="C473" s="89" t="s">
        <v>1411</v>
      </c>
      <c r="D473" s="102"/>
      <c r="E473" s="163" t="s">
        <v>1151</v>
      </c>
      <c r="F473" s="102"/>
      <c r="G473" s="102"/>
      <c r="H473" s="138"/>
      <c r="I473" s="164">
        <v>19.2</v>
      </c>
      <c r="J473" s="90">
        <f t="shared" si="254"/>
        <v>0</v>
      </c>
      <c r="K473" s="95">
        <f t="shared" si="255"/>
        <v>0</v>
      </c>
      <c r="L473" s="96">
        <f t="shared" si="256"/>
        <v>0</v>
      </c>
      <c r="M473" s="95" t="str">
        <f t="shared" si="257"/>
        <v>Ej hyrbar</v>
      </c>
      <c r="N473" s="96">
        <f t="shared" si="258"/>
        <v>0</v>
      </c>
      <c r="O473" s="97"/>
      <c r="P473" s="98"/>
      <c r="Q473" s="99"/>
      <c r="R473" s="100">
        <v>0</v>
      </c>
      <c r="S473" s="101">
        <f t="shared" si="259"/>
        <v>0</v>
      </c>
      <c r="T473" s="102" t="s">
        <v>621</v>
      </c>
      <c r="U473" s="101">
        <f t="shared" si="260"/>
        <v>0</v>
      </c>
      <c r="V473" s="102"/>
      <c r="W473" s="102"/>
      <c r="AC473" s="5"/>
    </row>
    <row r="474" spans="1:43" x14ac:dyDescent="0.25">
      <c r="A474" s="16"/>
      <c r="B474" s="162" t="s">
        <v>1152</v>
      </c>
      <c r="C474" s="89" t="s">
        <v>1410</v>
      </c>
      <c r="D474" s="102"/>
      <c r="E474" s="163" t="s">
        <v>1153</v>
      </c>
      <c r="F474" s="102"/>
      <c r="G474" s="102"/>
      <c r="H474" s="138"/>
      <c r="I474" s="164">
        <v>2.7</v>
      </c>
      <c r="J474" s="90">
        <f t="shared" si="254"/>
        <v>0</v>
      </c>
      <c r="K474" s="95">
        <f t="shared" si="255"/>
        <v>0</v>
      </c>
      <c r="L474" s="96">
        <f t="shared" si="256"/>
        <v>0</v>
      </c>
      <c r="M474" s="95" t="str">
        <f t="shared" si="257"/>
        <v>Ej hyrbar</v>
      </c>
      <c r="N474" s="96">
        <f t="shared" si="258"/>
        <v>0</v>
      </c>
      <c r="O474" s="97"/>
      <c r="P474" s="98"/>
      <c r="Q474" s="99"/>
      <c r="R474" s="100">
        <v>0</v>
      </c>
      <c r="S474" s="101">
        <f t="shared" si="259"/>
        <v>0</v>
      </c>
      <c r="T474" s="102" t="s">
        <v>621</v>
      </c>
      <c r="U474" s="101">
        <f t="shared" si="260"/>
        <v>0</v>
      </c>
      <c r="V474" s="102"/>
      <c r="W474" s="102"/>
      <c r="AC474" s="5"/>
    </row>
    <row r="475" spans="1:43" x14ac:dyDescent="0.25">
      <c r="A475" s="16"/>
      <c r="B475" s="162" t="s">
        <v>1154</v>
      </c>
      <c r="C475" s="89" t="s">
        <v>1412</v>
      </c>
      <c r="D475" s="102"/>
      <c r="E475" s="163" t="s">
        <v>1155</v>
      </c>
      <c r="F475" s="102"/>
      <c r="G475" s="102"/>
      <c r="H475" s="138"/>
      <c r="I475" s="164">
        <v>0.6</v>
      </c>
      <c r="J475" s="90">
        <f t="shared" si="254"/>
        <v>0</v>
      </c>
      <c r="K475" s="95">
        <f t="shared" si="255"/>
        <v>0</v>
      </c>
      <c r="L475" s="96">
        <f t="shared" si="256"/>
        <v>0</v>
      </c>
      <c r="M475" s="95" t="str">
        <f t="shared" si="257"/>
        <v>Ej hyrbar</v>
      </c>
      <c r="N475" s="96">
        <f t="shared" si="258"/>
        <v>0</v>
      </c>
      <c r="O475" s="97"/>
      <c r="P475" s="98"/>
      <c r="Q475" s="99"/>
      <c r="R475" s="100">
        <v>0</v>
      </c>
      <c r="S475" s="101">
        <f t="shared" si="259"/>
        <v>0</v>
      </c>
      <c r="T475" s="102" t="s">
        <v>621</v>
      </c>
      <c r="U475" s="101">
        <f t="shared" si="260"/>
        <v>0</v>
      </c>
      <c r="V475" s="102"/>
      <c r="W475" s="102"/>
      <c r="AC475" s="5"/>
    </row>
    <row r="476" spans="1:43" x14ac:dyDescent="0.25">
      <c r="A476" s="16"/>
      <c r="B476" s="162" t="s">
        <v>1156</v>
      </c>
      <c r="C476" s="89" t="s">
        <v>1413</v>
      </c>
      <c r="D476" s="102"/>
      <c r="E476" s="163" t="s">
        <v>1157</v>
      </c>
      <c r="F476" s="102"/>
      <c r="G476" s="102"/>
      <c r="H476" s="138"/>
      <c r="I476" s="164">
        <v>0.6</v>
      </c>
      <c r="J476" s="90">
        <f t="shared" si="254"/>
        <v>0</v>
      </c>
      <c r="K476" s="95">
        <f t="shared" si="255"/>
        <v>0</v>
      </c>
      <c r="L476" s="96">
        <f t="shared" si="256"/>
        <v>0</v>
      </c>
      <c r="M476" s="95" t="str">
        <f t="shared" si="257"/>
        <v>Ej hyrbar</v>
      </c>
      <c r="N476" s="96">
        <f t="shared" si="258"/>
        <v>0</v>
      </c>
      <c r="O476" s="97"/>
      <c r="P476" s="98"/>
      <c r="Q476" s="99"/>
      <c r="R476" s="100">
        <v>0</v>
      </c>
      <c r="S476" s="101">
        <f t="shared" si="259"/>
        <v>0</v>
      </c>
      <c r="T476" s="102" t="s">
        <v>621</v>
      </c>
      <c r="U476" s="101">
        <f t="shared" si="260"/>
        <v>0</v>
      </c>
      <c r="V476" s="102"/>
      <c r="W476" s="102"/>
      <c r="AC476" s="5"/>
    </row>
    <row r="477" spans="1:43" x14ac:dyDescent="0.25">
      <c r="A477" s="16"/>
      <c r="B477" s="162" t="s">
        <v>1158</v>
      </c>
      <c r="C477" s="89" t="s">
        <v>1414</v>
      </c>
      <c r="D477" s="102"/>
      <c r="E477" s="163" t="s">
        <v>1159</v>
      </c>
      <c r="F477" s="102"/>
      <c r="G477" s="102"/>
      <c r="H477" s="138"/>
      <c r="I477" s="164">
        <v>0.8</v>
      </c>
      <c r="J477" s="90">
        <f t="shared" si="254"/>
        <v>0</v>
      </c>
      <c r="K477" s="95">
        <f t="shared" si="255"/>
        <v>0</v>
      </c>
      <c r="L477" s="96">
        <f t="shared" si="256"/>
        <v>0</v>
      </c>
      <c r="M477" s="95" t="str">
        <f t="shared" si="257"/>
        <v>Ej hyrbar</v>
      </c>
      <c r="N477" s="96">
        <f t="shared" si="258"/>
        <v>0</v>
      </c>
      <c r="O477" s="97"/>
      <c r="P477" s="98"/>
      <c r="Q477" s="99"/>
      <c r="R477" s="100">
        <v>0</v>
      </c>
      <c r="S477" s="101">
        <f t="shared" si="259"/>
        <v>0</v>
      </c>
      <c r="T477" s="102" t="s">
        <v>621</v>
      </c>
      <c r="U477" s="101">
        <f t="shared" si="260"/>
        <v>0</v>
      </c>
      <c r="V477" s="102"/>
      <c r="W477" s="102"/>
      <c r="AC477" s="5"/>
    </row>
    <row r="478" spans="1:43" x14ac:dyDescent="0.25">
      <c r="A478" s="16"/>
      <c r="B478" s="162" t="s">
        <v>1160</v>
      </c>
      <c r="C478" s="89" t="s">
        <v>1415</v>
      </c>
      <c r="D478" s="102"/>
      <c r="E478" s="163" t="s">
        <v>1161</v>
      </c>
      <c r="F478" s="102"/>
      <c r="G478" s="102"/>
      <c r="H478" s="138"/>
      <c r="I478" s="164">
        <v>0.8</v>
      </c>
      <c r="J478" s="90">
        <f t="shared" si="254"/>
        <v>0</v>
      </c>
      <c r="K478" s="95">
        <f t="shared" si="255"/>
        <v>0</v>
      </c>
      <c r="L478" s="96">
        <f t="shared" si="256"/>
        <v>0</v>
      </c>
      <c r="M478" s="95" t="str">
        <f t="shared" si="257"/>
        <v>Ej hyrbar</v>
      </c>
      <c r="N478" s="96">
        <f t="shared" si="258"/>
        <v>0</v>
      </c>
      <c r="O478" s="97"/>
      <c r="P478" s="98"/>
      <c r="Q478" s="99"/>
      <c r="R478" s="100">
        <v>0</v>
      </c>
      <c r="S478" s="101">
        <f t="shared" si="259"/>
        <v>0</v>
      </c>
      <c r="T478" s="102" t="s">
        <v>621</v>
      </c>
      <c r="U478" s="101">
        <f t="shared" si="260"/>
        <v>0</v>
      </c>
      <c r="V478" s="102"/>
      <c r="W478" s="102"/>
      <c r="AC478" s="5"/>
    </row>
    <row r="479" spans="1:43" x14ac:dyDescent="0.25">
      <c r="A479" s="16"/>
      <c r="B479" s="162" t="s">
        <v>1162</v>
      </c>
      <c r="C479" s="89" t="s">
        <v>1416</v>
      </c>
      <c r="D479" s="102"/>
      <c r="E479" s="163" t="s">
        <v>1163</v>
      </c>
      <c r="F479" s="102"/>
      <c r="G479" s="102"/>
      <c r="H479" s="138"/>
      <c r="I479" s="164">
        <v>0.8</v>
      </c>
      <c r="J479" s="90">
        <f t="shared" si="254"/>
        <v>0</v>
      </c>
      <c r="K479" s="95">
        <f t="shared" si="255"/>
        <v>0</v>
      </c>
      <c r="L479" s="96">
        <f t="shared" si="256"/>
        <v>0</v>
      </c>
      <c r="M479" s="95" t="str">
        <f t="shared" si="257"/>
        <v>Ej hyrbar</v>
      </c>
      <c r="N479" s="96">
        <f t="shared" si="258"/>
        <v>0</v>
      </c>
      <c r="O479" s="97"/>
      <c r="P479" s="98"/>
      <c r="Q479" s="99"/>
      <c r="R479" s="100">
        <v>0</v>
      </c>
      <c r="S479" s="101">
        <f t="shared" si="259"/>
        <v>0</v>
      </c>
      <c r="T479" s="102" t="s">
        <v>621</v>
      </c>
      <c r="U479" s="101">
        <f t="shared" si="260"/>
        <v>0</v>
      </c>
      <c r="V479" s="102"/>
      <c r="W479" s="102"/>
      <c r="AC479" s="5"/>
    </row>
    <row r="480" spans="1:43" x14ac:dyDescent="0.25">
      <c r="A480" s="16"/>
      <c r="B480" s="162" t="s">
        <v>1164</v>
      </c>
      <c r="C480" s="89" t="s">
        <v>1417</v>
      </c>
      <c r="D480" s="102"/>
      <c r="E480" s="163" t="s">
        <v>1165</v>
      </c>
      <c r="F480" s="102"/>
      <c r="G480" s="102"/>
      <c r="H480" s="138"/>
      <c r="I480" s="164">
        <v>0.8</v>
      </c>
      <c r="J480" s="90">
        <f t="shared" si="254"/>
        <v>0</v>
      </c>
      <c r="K480" s="95">
        <f t="shared" si="255"/>
        <v>0</v>
      </c>
      <c r="L480" s="96">
        <f t="shared" si="256"/>
        <v>0</v>
      </c>
      <c r="M480" s="95" t="str">
        <f t="shared" si="257"/>
        <v>Ej hyrbar</v>
      </c>
      <c r="N480" s="96">
        <f t="shared" si="258"/>
        <v>0</v>
      </c>
      <c r="O480" s="97"/>
      <c r="P480" s="98"/>
      <c r="Q480" s="99"/>
      <c r="R480" s="100">
        <v>0</v>
      </c>
      <c r="S480" s="101">
        <f t="shared" si="259"/>
        <v>0</v>
      </c>
      <c r="T480" s="102" t="s">
        <v>621</v>
      </c>
      <c r="U480" s="101">
        <f t="shared" si="260"/>
        <v>0</v>
      </c>
      <c r="V480" s="102"/>
      <c r="W480" s="102"/>
      <c r="AC480" s="5"/>
    </row>
    <row r="481" spans="1:43" ht="12.75" customHeight="1" x14ac:dyDescent="0.3">
      <c r="A481" s="16"/>
      <c r="B481" s="88" t="s">
        <v>177</v>
      </c>
      <c r="C481" s="23" t="s">
        <v>560</v>
      </c>
      <c r="D481" s="23"/>
      <c r="E481" s="90" t="s">
        <v>177</v>
      </c>
      <c r="F481" s="102"/>
      <c r="G481" s="112"/>
      <c r="H481" s="112"/>
      <c r="I481" s="94"/>
      <c r="J481" s="90"/>
      <c r="K481" s="95"/>
      <c r="L481" s="90"/>
      <c r="M481" s="90"/>
      <c r="N481" s="90"/>
      <c r="O481" s="113"/>
      <c r="P481" s="99"/>
      <c r="Q481" s="99"/>
      <c r="R481" s="100"/>
      <c r="S481" s="101"/>
      <c r="T481" s="102"/>
      <c r="U481" s="102"/>
      <c r="V481" s="102"/>
      <c r="W481" s="102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</row>
    <row r="482" spans="1:43" ht="12.75" customHeight="1" x14ac:dyDescent="0.25">
      <c r="A482" s="16"/>
      <c r="B482" s="88" t="s">
        <v>431</v>
      </c>
      <c r="C482" s="89" t="s">
        <v>117</v>
      </c>
      <c r="D482" s="89"/>
      <c r="E482" s="90" t="s">
        <v>432</v>
      </c>
      <c r="F482" s="91"/>
      <c r="G482" s="92">
        <v>20</v>
      </c>
      <c r="H482" s="93"/>
      <c r="I482" s="94">
        <v>24</v>
      </c>
      <c r="J482" s="90">
        <f t="shared" ref="J482:J487" si="261">I482*G482</f>
        <v>480</v>
      </c>
      <c r="K482" s="95">
        <f t="shared" si="225"/>
        <v>420</v>
      </c>
      <c r="L482" s="96">
        <f t="shared" ref="L482:L487" si="262">IF($U$1=1,U482,IF($S$1=1,S482,""))</f>
        <v>8400</v>
      </c>
      <c r="M482" s="95" t="str">
        <f t="shared" ref="M482:M487" si="263">IF($U$1=2,IF(P482=1,T482,$V$1),"")</f>
        <v>Ej hyrbar</v>
      </c>
      <c r="N482" s="96">
        <f t="shared" ref="N482:N487" si="264">IF($U$1=2,U482,"")</f>
        <v>0</v>
      </c>
      <c r="O482" s="97"/>
      <c r="P482" s="98"/>
      <c r="Q482" s="99"/>
      <c r="R482" s="100">
        <v>420</v>
      </c>
      <c r="S482" s="101">
        <f t="shared" ref="S482:S487" si="265">R482*(1-$D$1)*G482</f>
        <v>8400</v>
      </c>
      <c r="T482" s="102">
        <v>0.73</v>
      </c>
      <c r="U482" s="101">
        <f t="shared" ref="U482:U487" si="266">IF(P482=1,T482*(1-$J$1)*G482,0)</f>
        <v>0</v>
      </c>
      <c r="V482" s="101"/>
      <c r="W482" s="102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</row>
    <row r="483" spans="1:43" ht="12.75" customHeight="1" x14ac:dyDescent="0.25">
      <c r="A483" s="16"/>
      <c r="B483" s="88" t="s">
        <v>433</v>
      </c>
      <c r="C483" s="89" t="s">
        <v>118</v>
      </c>
      <c r="D483" s="89"/>
      <c r="E483" s="90" t="s">
        <v>434</v>
      </c>
      <c r="F483" s="91"/>
      <c r="G483" s="92">
        <v>170</v>
      </c>
      <c r="H483" s="93"/>
      <c r="I483" s="94">
        <v>16</v>
      </c>
      <c r="J483" s="90">
        <f t="shared" si="261"/>
        <v>2720</v>
      </c>
      <c r="K483" s="95">
        <f t="shared" si="225"/>
        <v>280</v>
      </c>
      <c r="L483" s="96">
        <f t="shared" si="262"/>
        <v>47600</v>
      </c>
      <c r="M483" s="95" t="str">
        <f t="shared" si="263"/>
        <v>Ej hyrbar</v>
      </c>
      <c r="N483" s="96">
        <f t="shared" si="264"/>
        <v>0</v>
      </c>
      <c r="O483" s="97"/>
      <c r="P483" s="98"/>
      <c r="Q483" s="99"/>
      <c r="R483" s="100">
        <v>280</v>
      </c>
      <c r="S483" s="101">
        <f t="shared" si="265"/>
        <v>47600</v>
      </c>
      <c r="T483" s="102">
        <v>0.49</v>
      </c>
      <c r="U483" s="101">
        <f t="shared" si="266"/>
        <v>0</v>
      </c>
      <c r="V483" s="101"/>
      <c r="W483" s="102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</row>
    <row r="484" spans="1:43" ht="12.75" customHeight="1" x14ac:dyDescent="0.25">
      <c r="A484" s="16"/>
      <c r="B484" s="88" t="s">
        <v>435</v>
      </c>
      <c r="C484" s="89" t="s">
        <v>119</v>
      </c>
      <c r="D484" s="89"/>
      <c r="E484" s="90" t="s">
        <v>436</v>
      </c>
      <c r="F484" s="91"/>
      <c r="G484" s="92">
        <v>50</v>
      </c>
      <c r="H484" s="93"/>
      <c r="I484" s="94">
        <v>12</v>
      </c>
      <c r="J484" s="90">
        <f t="shared" si="261"/>
        <v>600</v>
      </c>
      <c r="K484" s="95">
        <f t="shared" si="225"/>
        <v>210</v>
      </c>
      <c r="L484" s="96">
        <f t="shared" si="262"/>
        <v>10500</v>
      </c>
      <c r="M484" s="95" t="str">
        <f t="shared" si="263"/>
        <v>Ej hyrbar</v>
      </c>
      <c r="N484" s="96">
        <f t="shared" si="264"/>
        <v>0</v>
      </c>
      <c r="O484" s="97"/>
      <c r="P484" s="98"/>
      <c r="Q484" s="99"/>
      <c r="R484" s="100">
        <v>210</v>
      </c>
      <c r="S484" s="101">
        <f t="shared" si="265"/>
        <v>10500</v>
      </c>
      <c r="T484" s="102">
        <v>0.39</v>
      </c>
      <c r="U484" s="101">
        <f t="shared" si="266"/>
        <v>0</v>
      </c>
      <c r="V484" s="101"/>
      <c r="W484" s="102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</row>
    <row r="485" spans="1:43" ht="12.75" customHeight="1" x14ac:dyDescent="0.25">
      <c r="A485" s="16"/>
      <c r="B485" s="88" t="s">
        <v>437</v>
      </c>
      <c r="C485" s="89" t="s">
        <v>120</v>
      </c>
      <c r="D485" s="89"/>
      <c r="E485" s="90" t="s">
        <v>438</v>
      </c>
      <c r="F485" s="91"/>
      <c r="G485" s="92">
        <v>80</v>
      </c>
      <c r="H485" s="93"/>
      <c r="I485" s="94">
        <v>8</v>
      </c>
      <c r="J485" s="90">
        <f t="shared" si="261"/>
        <v>640</v>
      </c>
      <c r="K485" s="95">
        <f t="shared" si="225"/>
        <v>140</v>
      </c>
      <c r="L485" s="96">
        <f t="shared" si="262"/>
        <v>11200</v>
      </c>
      <c r="M485" s="95" t="str">
        <f t="shared" si="263"/>
        <v>Ej hyrbar</v>
      </c>
      <c r="N485" s="96">
        <f t="shared" si="264"/>
        <v>0</v>
      </c>
      <c r="O485" s="97"/>
      <c r="P485" s="98"/>
      <c r="Q485" s="99"/>
      <c r="R485" s="100">
        <v>140</v>
      </c>
      <c r="S485" s="101">
        <f t="shared" si="265"/>
        <v>11200</v>
      </c>
      <c r="T485" s="102">
        <v>0.25</v>
      </c>
      <c r="U485" s="101">
        <f t="shared" si="266"/>
        <v>0</v>
      </c>
      <c r="V485" s="101"/>
      <c r="W485" s="102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</row>
    <row r="486" spans="1:43" ht="12.75" customHeight="1" x14ac:dyDescent="0.25">
      <c r="A486" s="16"/>
      <c r="B486" s="88" t="s">
        <v>439</v>
      </c>
      <c r="C486" s="89" t="s">
        <v>121</v>
      </c>
      <c r="D486" s="89"/>
      <c r="E486" s="90" t="s">
        <v>440</v>
      </c>
      <c r="F486" s="91"/>
      <c r="G486" s="92">
        <v>200</v>
      </c>
      <c r="H486" s="93"/>
      <c r="I486" s="94">
        <v>6</v>
      </c>
      <c r="J486" s="90">
        <f t="shared" si="261"/>
        <v>1200</v>
      </c>
      <c r="K486" s="95">
        <f t="shared" si="225"/>
        <v>105</v>
      </c>
      <c r="L486" s="96">
        <f t="shared" si="262"/>
        <v>21000</v>
      </c>
      <c r="M486" s="95" t="str">
        <f t="shared" si="263"/>
        <v>Ej hyrbar</v>
      </c>
      <c r="N486" s="96">
        <f t="shared" si="264"/>
        <v>0</v>
      </c>
      <c r="O486" s="97"/>
      <c r="P486" s="98"/>
      <c r="Q486" s="99"/>
      <c r="R486" s="100">
        <v>105</v>
      </c>
      <c r="S486" s="101">
        <f t="shared" si="265"/>
        <v>21000</v>
      </c>
      <c r="T486" s="102">
        <v>0.21</v>
      </c>
      <c r="U486" s="101">
        <f t="shared" si="266"/>
        <v>0</v>
      </c>
      <c r="V486" s="101"/>
      <c r="W486" s="102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</row>
    <row r="487" spans="1:43" ht="12.75" customHeight="1" x14ac:dyDescent="0.25">
      <c r="A487" s="16"/>
      <c r="B487" s="88" t="s">
        <v>441</v>
      </c>
      <c r="C487" s="89" t="s">
        <v>122</v>
      </c>
      <c r="D487" s="89"/>
      <c r="E487" s="90" t="s">
        <v>442</v>
      </c>
      <c r="F487" s="91"/>
      <c r="G487" s="92">
        <v>100</v>
      </c>
      <c r="H487" s="93"/>
      <c r="I487" s="94">
        <v>4</v>
      </c>
      <c r="J487" s="90">
        <f t="shared" si="261"/>
        <v>400</v>
      </c>
      <c r="K487" s="95">
        <f t="shared" si="225"/>
        <v>70</v>
      </c>
      <c r="L487" s="96">
        <f t="shared" si="262"/>
        <v>7000</v>
      </c>
      <c r="M487" s="95" t="str">
        <f t="shared" si="263"/>
        <v>Ej hyrbar</v>
      </c>
      <c r="N487" s="96">
        <f t="shared" si="264"/>
        <v>0</v>
      </c>
      <c r="O487" s="97"/>
      <c r="P487" s="98"/>
      <c r="Q487" s="99"/>
      <c r="R487" s="100">
        <v>70</v>
      </c>
      <c r="S487" s="101">
        <f t="shared" si="265"/>
        <v>7000</v>
      </c>
      <c r="T487" s="102">
        <v>0.14000000000000001</v>
      </c>
      <c r="U487" s="101">
        <f t="shared" si="266"/>
        <v>0</v>
      </c>
      <c r="V487" s="101"/>
      <c r="W487" s="102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</row>
    <row r="488" spans="1:43" ht="12.75" customHeight="1" x14ac:dyDescent="0.3">
      <c r="A488" s="16"/>
      <c r="B488" s="88" t="s">
        <v>177</v>
      </c>
      <c r="C488" s="23" t="s">
        <v>562</v>
      </c>
      <c r="D488" s="23"/>
      <c r="E488" s="90" t="s">
        <v>177</v>
      </c>
      <c r="F488" s="102"/>
      <c r="G488" s="112"/>
      <c r="H488" s="112"/>
      <c r="I488" s="94"/>
      <c r="J488" s="90"/>
      <c r="K488" s="95"/>
      <c r="L488" s="90"/>
      <c r="M488" s="90"/>
      <c r="N488" s="90"/>
      <c r="O488" s="113"/>
      <c r="P488" s="99"/>
      <c r="Q488" s="99"/>
      <c r="R488" s="100"/>
      <c r="S488" s="101"/>
      <c r="T488" s="102"/>
      <c r="U488" s="102"/>
      <c r="V488" s="102"/>
      <c r="W488" s="102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</row>
    <row r="489" spans="1:43" ht="12.75" customHeight="1" x14ac:dyDescent="0.25">
      <c r="A489" s="16"/>
      <c r="B489" s="88" t="s">
        <v>443</v>
      </c>
      <c r="C489" s="89" t="s">
        <v>159</v>
      </c>
      <c r="D489" s="89"/>
      <c r="E489" s="90" t="s">
        <v>444</v>
      </c>
      <c r="F489" s="91"/>
      <c r="G489" s="92"/>
      <c r="H489" s="93"/>
      <c r="I489" s="94">
        <v>1.1000000000000001</v>
      </c>
      <c r="J489" s="90">
        <f t="shared" ref="J489:J500" si="267">I489*G489</f>
        <v>0</v>
      </c>
      <c r="K489" s="95">
        <f t="shared" si="225"/>
        <v>61</v>
      </c>
      <c r="L489" s="96">
        <f t="shared" ref="L489:L500" si="268">IF($U$1=1,U489,IF($S$1=1,S489,""))</f>
        <v>0</v>
      </c>
      <c r="M489" s="95" t="str">
        <f t="shared" ref="M489:M500" si="269">IF($U$1=2,IF(P489=1,T489,$V$1),"")</f>
        <v>Ej hyrbar</v>
      </c>
      <c r="N489" s="96">
        <f t="shared" ref="N489:N500" si="270">IF($U$1=2,U489,"")</f>
        <v>0</v>
      </c>
      <c r="O489" s="97"/>
      <c r="P489" s="98"/>
      <c r="Q489" s="99"/>
      <c r="R489" s="100">
        <v>61</v>
      </c>
      <c r="S489" s="101">
        <f t="shared" ref="S489:S500" si="271">R489*(1-$D$1)*G489</f>
        <v>0</v>
      </c>
      <c r="T489" s="102">
        <v>0.16</v>
      </c>
      <c r="U489" s="101">
        <f t="shared" ref="U489:U500" si="272">IF(P489=1,T489*(1-$J$1)*G489,0)</f>
        <v>0</v>
      </c>
      <c r="V489" s="101"/>
      <c r="W489" s="102">
        <f>R489*X489/30</f>
        <v>0.183</v>
      </c>
      <c r="X489" s="7">
        <v>0.09</v>
      </c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</row>
    <row r="490" spans="1:43" ht="12.75" customHeight="1" x14ac:dyDescent="0.25">
      <c r="A490" s="16"/>
      <c r="B490" s="88" t="s">
        <v>445</v>
      </c>
      <c r="C490" s="89" t="s">
        <v>123</v>
      </c>
      <c r="D490" s="89"/>
      <c r="E490" s="90" t="s">
        <v>446</v>
      </c>
      <c r="F490" s="91"/>
      <c r="G490" s="92">
        <v>37</v>
      </c>
      <c r="H490" s="93"/>
      <c r="I490" s="94">
        <v>1.3</v>
      </c>
      <c r="J490" s="90">
        <f t="shared" si="267"/>
        <v>48.1</v>
      </c>
      <c r="K490" s="95">
        <f t="shared" si="225"/>
        <v>0</v>
      </c>
      <c r="L490" s="96">
        <f t="shared" si="268"/>
        <v>0</v>
      </c>
      <c r="M490" s="95" t="str">
        <f t="shared" si="269"/>
        <v>Ej hyrbar</v>
      </c>
      <c r="N490" s="96">
        <f t="shared" si="270"/>
        <v>0</v>
      </c>
      <c r="O490" s="97"/>
      <c r="P490" s="98"/>
      <c r="Q490" s="99"/>
      <c r="R490" s="100">
        <v>0</v>
      </c>
      <c r="S490" s="101">
        <f t="shared" si="271"/>
        <v>0</v>
      </c>
      <c r="T490" s="102">
        <v>0.15</v>
      </c>
      <c r="U490" s="101">
        <f t="shared" si="272"/>
        <v>0</v>
      </c>
      <c r="V490" s="101"/>
      <c r="W490" s="102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</row>
    <row r="491" spans="1:43" ht="12.75" customHeight="1" x14ac:dyDescent="0.25">
      <c r="A491" s="16"/>
      <c r="B491" s="88" t="s">
        <v>447</v>
      </c>
      <c r="C491" s="89" t="s">
        <v>124</v>
      </c>
      <c r="D491" s="89"/>
      <c r="E491" s="90" t="s">
        <v>448</v>
      </c>
      <c r="F491" s="91"/>
      <c r="G491" s="92">
        <v>27</v>
      </c>
      <c r="H491" s="93"/>
      <c r="I491" s="94">
        <v>1.6</v>
      </c>
      <c r="J491" s="90">
        <f t="shared" si="267"/>
        <v>43.2</v>
      </c>
      <c r="K491" s="95">
        <f t="shared" si="225"/>
        <v>79</v>
      </c>
      <c r="L491" s="96">
        <f t="shared" si="268"/>
        <v>2133</v>
      </c>
      <c r="M491" s="95" t="str">
        <f t="shared" si="269"/>
        <v>Ej hyrbar</v>
      </c>
      <c r="N491" s="96">
        <f t="shared" si="270"/>
        <v>0</v>
      </c>
      <c r="O491" s="97"/>
      <c r="P491" s="98"/>
      <c r="Q491" s="99"/>
      <c r="R491" s="100">
        <v>79</v>
      </c>
      <c r="S491" s="101">
        <f t="shared" si="271"/>
        <v>2133</v>
      </c>
      <c r="T491" s="102">
        <v>0.18</v>
      </c>
      <c r="U491" s="101">
        <f t="shared" si="272"/>
        <v>0</v>
      </c>
      <c r="V491" s="101"/>
      <c r="W491" s="102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</row>
    <row r="492" spans="1:43" ht="12.75" customHeight="1" x14ac:dyDescent="0.25">
      <c r="A492" s="16"/>
      <c r="B492" s="88" t="s">
        <v>449</v>
      </c>
      <c r="C492" s="89" t="s">
        <v>125</v>
      </c>
      <c r="D492" s="89"/>
      <c r="E492" s="90" t="s">
        <v>450</v>
      </c>
      <c r="F492" s="91"/>
      <c r="G492" s="92"/>
      <c r="H492" s="93"/>
      <c r="I492" s="94">
        <v>1.2</v>
      </c>
      <c r="J492" s="90">
        <f t="shared" si="267"/>
        <v>0</v>
      </c>
      <c r="K492" s="95">
        <f t="shared" ref="K492:K570" si="273">IF($U$1=1,IF(P492=1,T492,$V$1),IF($S$1=1,R492,""))</f>
        <v>96</v>
      </c>
      <c r="L492" s="96">
        <f t="shared" si="268"/>
        <v>0</v>
      </c>
      <c r="M492" s="95" t="str">
        <f t="shared" si="269"/>
        <v>Ej hyrbar</v>
      </c>
      <c r="N492" s="96">
        <f t="shared" si="270"/>
        <v>0</v>
      </c>
      <c r="O492" s="97"/>
      <c r="P492" s="98"/>
      <c r="Q492" s="99"/>
      <c r="R492" s="100">
        <v>96</v>
      </c>
      <c r="S492" s="101">
        <f t="shared" si="271"/>
        <v>0</v>
      </c>
      <c r="T492" s="102">
        <v>0.22</v>
      </c>
      <c r="U492" s="101">
        <f t="shared" si="272"/>
        <v>0</v>
      </c>
      <c r="V492" s="101"/>
      <c r="W492" s="102">
        <f t="shared" ref="W492:W500" si="274">R492*X492/30</f>
        <v>0.28800000000000003</v>
      </c>
      <c r="X492" s="7">
        <v>0.09</v>
      </c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</row>
    <row r="493" spans="1:43" ht="12.75" customHeight="1" x14ac:dyDescent="0.25">
      <c r="A493" s="16"/>
      <c r="B493" s="88" t="s">
        <v>451</v>
      </c>
      <c r="C493" s="89" t="s">
        <v>126</v>
      </c>
      <c r="D493" s="89"/>
      <c r="E493" s="90" t="s">
        <v>452</v>
      </c>
      <c r="F493" s="91"/>
      <c r="G493" s="92"/>
      <c r="H493" s="93"/>
      <c r="I493" s="94">
        <v>1.6</v>
      </c>
      <c r="J493" s="90">
        <f t="shared" si="267"/>
        <v>0</v>
      </c>
      <c r="K493" s="95">
        <f t="shared" si="273"/>
        <v>259</v>
      </c>
      <c r="L493" s="96">
        <f t="shared" si="268"/>
        <v>0</v>
      </c>
      <c r="M493" s="95" t="str">
        <f t="shared" si="269"/>
        <v>Ej hyrbar</v>
      </c>
      <c r="N493" s="96">
        <f t="shared" si="270"/>
        <v>0</v>
      </c>
      <c r="O493" s="97"/>
      <c r="P493" s="98"/>
      <c r="Q493" s="99"/>
      <c r="R493" s="100">
        <v>259</v>
      </c>
      <c r="S493" s="101">
        <f t="shared" si="271"/>
        <v>0</v>
      </c>
      <c r="T493" s="102">
        <v>0.24</v>
      </c>
      <c r="U493" s="101">
        <f t="shared" si="272"/>
        <v>0</v>
      </c>
      <c r="V493" s="101"/>
      <c r="W493" s="102">
        <f t="shared" si="274"/>
        <v>0.77699999999999991</v>
      </c>
      <c r="X493" s="7">
        <v>0.09</v>
      </c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</row>
    <row r="494" spans="1:43" ht="12.75" customHeight="1" x14ac:dyDescent="0.25">
      <c r="A494" s="16"/>
      <c r="B494" s="88" t="s">
        <v>453</v>
      </c>
      <c r="C494" s="89" t="s">
        <v>156</v>
      </c>
      <c r="D494" s="89"/>
      <c r="E494" s="90" t="s">
        <v>454</v>
      </c>
      <c r="F494" s="91"/>
      <c r="G494" s="92"/>
      <c r="H494" s="93"/>
      <c r="I494" s="94">
        <v>1.2</v>
      </c>
      <c r="J494" s="90">
        <f t="shared" si="267"/>
        <v>0</v>
      </c>
      <c r="K494" s="95">
        <f t="shared" si="273"/>
        <v>60</v>
      </c>
      <c r="L494" s="96">
        <f t="shared" si="268"/>
        <v>0</v>
      </c>
      <c r="M494" s="95" t="str">
        <f t="shared" si="269"/>
        <v>Ej hyrbar</v>
      </c>
      <c r="N494" s="96">
        <f t="shared" si="270"/>
        <v>0</v>
      </c>
      <c r="O494" s="97"/>
      <c r="P494" s="98"/>
      <c r="Q494" s="99"/>
      <c r="R494" s="100">
        <v>60</v>
      </c>
      <c r="S494" s="101">
        <f t="shared" si="271"/>
        <v>0</v>
      </c>
      <c r="T494" s="102">
        <v>0.13</v>
      </c>
      <c r="U494" s="101">
        <f t="shared" si="272"/>
        <v>0</v>
      </c>
      <c r="V494" s="101"/>
      <c r="W494" s="102">
        <f t="shared" si="274"/>
        <v>0.18</v>
      </c>
      <c r="X494" s="7">
        <v>0.09</v>
      </c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</row>
    <row r="495" spans="1:43" ht="12.75" customHeight="1" x14ac:dyDescent="0.25">
      <c r="A495" s="16"/>
      <c r="B495" s="88" t="s">
        <v>455</v>
      </c>
      <c r="C495" s="89" t="s">
        <v>127</v>
      </c>
      <c r="D495" s="89"/>
      <c r="E495" s="90" t="s">
        <v>456</v>
      </c>
      <c r="F495" s="91"/>
      <c r="G495" s="92"/>
      <c r="H495" s="93"/>
      <c r="I495" s="94">
        <v>0.9</v>
      </c>
      <c r="J495" s="90">
        <f t="shared" si="267"/>
        <v>0</v>
      </c>
      <c r="K495" s="95">
        <f t="shared" si="273"/>
        <v>48</v>
      </c>
      <c r="L495" s="96">
        <f t="shared" si="268"/>
        <v>0</v>
      </c>
      <c r="M495" s="95" t="str">
        <f t="shared" si="269"/>
        <v>Ej hyrbar</v>
      </c>
      <c r="N495" s="96">
        <f t="shared" si="270"/>
        <v>0</v>
      </c>
      <c r="O495" s="97"/>
      <c r="P495" s="98"/>
      <c r="Q495" s="99"/>
      <c r="R495" s="100">
        <v>48</v>
      </c>
      <c r="S495" s="101">
        <f t="shared" si="271"/>
        <v>0</v>
      </c>
      <c r="T495" s="102">
        <v>0.11</v>
      </c>
      <c r="U495" s="101">
        <f t="shared" si="272"/>
        <v>0</v>
      </c>
      <c r="V495" s="101"/>
      <c r="W495" s="102">
        <f t="shared" si="274"/>
        <v>0.14400000000000002</v>
      </c>
      <c r="X495" s="7">
        <v>0.09</v>
      </c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</row>
    <row r="496" spans="1:43" ht="12.75" customHeight="1" x14ac:dyDescent="0.25">
      <c r="A496" s="16"/>
      <c r="B496" s="88" t="s">
        <v>457</v>
      </c>
      <c r="C496" s="89" t="s">
        <v>128</v>
      </c>
      <c r="D496" s="89"/>
      <c r="E496" s="90" t="s">
        <v>458</v>
      </c>
      <c r="F496" s="91"/>
      <c r="G496" s="92"/>
      <c r="H496" s="93"/>
      <c r="I496" s="94">
        <v>0.8</v>
      </c>
      <c r="J496" s="90">
        <f t="shared" si="267"/>
        <v>0</v>
      </c>
      <c r="K496" s="95">
        <f t="shared" si="273"/>
        <v>111</v>
      </c>
      <c r="L496" s="96">
        <f t="shared" si="268"/>
        <v>0</v>
      </c>
      <c r="M496" s="95" t="str">
        <f t="shared" si="269"/>
        <v>Ej hyrbar</v>
      </c>
      <c r="N496" s="96">
        <f t="shared" si="270"/>
        <v>0</v>
      </c>
      <c r="O496" s="97"/>
      <c r="P496" s="98"/>
      <c r="Q496" s="99"/>
      <c r="R496" s="100">
        <v>111</v>
      </c>
      <c r="S496" s="101">
        <f t="shared" si="271"/>
        <v>0</v>
      </c>
      <c r="T496" s="102">
        <v>0.25</v>
      </c>
      <c r="U496" s="101">
        <f t="shared" si="272"/>
        <v>0</v>
      </c>
      <c r="V496" s="101"/>
      <c r="W496" s="102">
        <f t="shared" si="274"/>
        <v>0.33300000000000002</v>
      </c>
      <c r="X496" s="7">
        <v>0.09</v>
      </c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</row>
    <row r="497" spans="1:43" ht="12.75" customHeight="1" x14ac:dyDescent="0.25">
      <c r="A497" s="16"/>
      <c r="B497" s="88" t="s">
        <v>459</v>
      </c>
      <c r="C497" s="89" t="s">
        <v>129</v>
      </c>
      <c r="D497" s="89"/>
      <c r="E497" s="90" t="s">
        <v>460</v>
      </c>
      <c r="F497" s="91"/>
      <c r="G497" s="92"/>
      <c r="H497" s="93"/>
      <c r="I497" s="94">
        <v>0.7</v>
      </c>
      <c r="J497" s="90">
        <f t="shared" si="267"/>
        <v>0</v>
      </c>
      <c r="K497" s="95">
        <f t="shared" si="273"/>
        <v>53</v>
      </c>
      <c r="L497" s="96">
        <f t="shared" si="268"/>
        <v>0</v>
      </c>
      <c r="M497" s="95" t="str">
        <f t="shared" si="269"/>
        <v>Ej hyrbar</v>
      </c>
      <c r="N497" s="96">
        <f t="shared" si="270"/>
        <v>0</v>
      </c>
      <c r="O497" s="97"/>
      <c r="P497" s="98"/>
      <c r="Q497" s="99"/>
      <c r="R497" s="100">
        <v>53</v>
      </c>
      <c r="S497" s="101">
        <f t="shared" si="271"/>
        <v>0</v>
      </c>
      <c r="T497" s="102">
        <v>0.11</v>
      </c>
      <c r="U497" s="101">
        <f t="shared" si="272"/>
        <v>0</v>
      </c>
      <c r="V497" s="101"/>
      <c r="W497" s="102">
        <f t="shared" si="274"/>
        <v>0.15899999999999997</v>
      </c>
      <c r="X497" s="7">
        <v>0.09</v>
      </c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</row>
    <row r="498" spans="1:43" ht="12.75" customHeight="1" x14ac:dyDescent="0.25">
      <c r="A498" s="16"/>
      <c r="B498" s="88" t="s">
        <v>461</v>
      </c>
      <c r="C498" s="89" t="s">
        <v>130</v>
      </c>
      <c r="D498" s="89"/>
      <c r="E498" s="90" t="s">
        <v>462</v>
      </c>
      <c r="F498" s="91"/>
      <c r="G498" s="92">
        <v>6</v>
      </c>
      <c r="H498" s="93"/>
      <c r="I498" s="94">
        <v>2.2000000000000002</v>
      </c>
      <c r="J498" s="90">
        <f t="shared" si="267"/>
        <v>13.200000000000001</v>
      </c>
      <c r="K498" s="95">
        <f t="shared" si="273"/>
        <v>132</v>
      </c>
      <c r="L498" s="96">
        <f t="shared" si="268"/>
        <v>792</v>
      </c>
      <c r="M498" s="95" t="str">
        <f t="shared" si="269"/>
        <v>Ej hyrbar</v>
      </c>
      <c r="N498" s="96">
        <f t="shared" si="270"/>
        <v>0</v>
      </c>
      <c r="O498" s="97"/>
      <c r="P498" s="98"/>
      <c r="Q498" s="99"/>
      <c r="R498" s="100">
        <v>132</v>
      </c>
      <c r="S498" s="101">
        <f t="shared" si="271"/>
        <v>792</v>
      </c>
      <c r="T498" s="102">
        <v>0.24</v>
      </c>
      <c r="U498" s="101">
        <f t="shared" si="272"/>
        <v>0</v>
      </c>
      <c r="V498" s="101"/>
      <c r="W498" s="102">
        <f t="shared" si="274"/>
        <v>0.39599999999999996</v>
      </c>
      <c r="X498" s="7">
        <v>0.09</v>
      </c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</row>
    <row r="499" spans="1:43" ht="12.75" customHeight="1" x14ac:dyDescent="0.25">
      <c r="A499" s="16"/>
      <c r="B499" s="88" t="s">
        <v>463</v>
      </c>
      <c r="C499" s="89" t="s">
        <v>131</v>
      </c>
      <c r="D499" s="89"/>
      <c r="E499" s="90" t="s">
        <v>464</v>
      </c>
      <c r="F499" s="91"/>
      <c r="G499" s="92"/>
      <c r="H499" s="93"/>
      <c r="I499" s="94">
        <v>1.9</v>
      </c>
      <c r="J499" s="90">
        <f t="shared" si="267"/>
        <v>0</v>
      </c>
      <c r="K499" s="95">
        <f t="shared" si="273"/>
        <v>148</v>
      </c>
      <c r="L499" s="96">
        <f t="shared" si="268"/>
        <v>0</v>
      </c>
      <c r="M499" s="95" t="str">
        <f t="shared" si="269"/>
        <v>Ej hyrbar</v>
      </c>
      <c r="N499" s="96">
        <f t="shared" si="270"/>
        <v>0</v>
      </c>
      <c r="O499" s="97"/>
      <c r="P499" s="98"/>
      <c r="Q499" s="99"/>
      <c r="R499" s="100">
        <v>148</v>
      </c>
      <c r="S499" s="101">
        <f t="shared" si="271"/>
        <v>0</v>
      </c>
      <c r="T499" s="102">
        <v>0.33</v>
      </c>
      <c r="U499" s="101">
        <f t="shared" si="272"/>
        <v>0</v>
      </c>
      <c r="V499" s="101"/>
      <c r="W499" s="102">
        <f t="shared" si="274"/>
        <v>0.44400000000000001</v>
      </c>
      <c r="X499" s="7">
        <v>0.09</v>
      </c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</row>
    <row r="500" spans="1:43" ht="12.75" customHeight="1" x14ac:dyDescent="0.25">
      <c r="A500" s="16"/>
      <c r="B500" s="88" t="s">
        <v>465</v>
      </c>
      <c r="C500" s="89" t="s">
        <v>132</v>
      </c>
      <c r="D500" s="89"/>
      <c r="E500" s="90" t="s">
        <v>466</v>
      </c>
      <c r="F500" s="91"/>
      <c r="G500" s="92"/>
      <c r="H500" s="93"/>
      <c r="I500" s="94">
        <v>2.2000000000000002</v>
      </c>
      <c r="J500" s="90">
        <f t="shared" si="267"/>
        <v>0</v>
      </c>
      <c r="K500" s="95">
        <f t="shared" si="273"/>
        <v>183</v>
      </c>
      <c r="L500" s="96">
        <f t="shared" si="268"/>
        <v>0</v>
      </c>
      <c r="M500" s="95" t="str">
        <f t="shared" si="269"/>
        <v>Ej hyrbar</v>
      </c>
      <c r="N500" s="96">
        <f t="shared" si="270"/>
        <v>0</v>
      </c>
      <c r="O500" s="97"/>
      <c r="P500" s="98"/>
      <c r="Q500" s="99"/>
      <c r="R500" s="100">
        <v>183</v>
      </c>
      <c r="S500" s="101">
        <f t="shared" si="271"/>
        <v>0</v>
      </c>
      <c r="T500" s="102">
        <v>0.41</v>
      </c>
      <c r="U500" s="101">
        <f t="shared" si="272"/>
        <v>0</v>
      </c>
      <c r="V500" s="101"/>
      <c r="W500" s="102">
        <f t="shared" si="274"/>
        <v>0.54899999999999993</v>
      </c>
      <c r="X500" s="7">
        <v>0.09</v>
      </c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</row>
    <row r="501" spans="1:43" ht="12.75" customHeight="1" x14ac:dyDescent="0.3">
      <c r="A501" s="16"/>
      <c r="B501" s="88" t="s">
        <v>177</v>
      </c>
      <c r="C501" s="23" t="s">
        <v>561</v>
      </c>
      <c r="D501" s="23"/>
      <c r="E501" s="90" t="s">
        <v>177</v>
      </c>
      <c r="F501" s="102"/>
      <c r="G501" s="112"/>
      <c r="H501" s="112"/>
      <c r="I501" s="94"/>
      <c r="J501" s="90"/>
      <c r="K501" s="95"/>
      <c r="L501" s="90"/>
      <c r="M501" s="90"/>
      <c r="N501" s="90"/>
      <c r="O501" s="113"/>
      <c r="P501" s="99"/>
      <c r="Q501" s="99"/>
      <c r="R501" s="100"/>
      <c r="S501" s="101"/>
      <c r="T501" s="102"/>
      <c r="U501" s="102"/>
      <c r="V501" s="102"/>
      <c r="W501" s="102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</row>
    <row r="502" spans="1:43" s="34" customFormat="1" ht="25.5" customHeight="1" x14ac:dyDescent="0.25">
      <c r="A502" s="33"/>
      <c r="B502" s="142" t="s">
        <v>467</v>
      </c>
      <c r="C502" s="143" t="s">
        <v>133</v>
      </c>
      <c r="D502" s="143"/>
      <c r="E502" s="154" t="s">
        <v>468</v>
      </c>
      <c r="F502" s="165"/>
      <c r="G502" s="151">
        <v>40</v>
      </c>
      <c r="H502" s="152"/>
      <c r="I502" s="153">
        <v>0.16</v>
      </c>
      <c r="J502" s="154">
        <f t="shared" ref="J502:J514" si="275">I502*G502</f>
        <v>6.4</v>
      </c>
      <c r="K502" s="155">
        <f t="shared" si="273"/>
        <v>8</v>
      </c>
      <c r="L502" s="156">
        <f t="shared" ref="L502:L514" si="276">IF($U$1=1,U502,IF($S$1=1,S502,""))</f>
        <v>320</v>
      </c>
      <c r="M502" s="155" t="str">
        <f t="shared" ref="M502:M514" si="277">IF($U$1=2,IF(P502=1,T502,$V$1),"")</f>
        <v>Ej hyrbar</v>
      </c>
      <c r="N502" s="156">
        <f t="shared" ref="N502:N514" si="278">IF($U$1=2,U502,"")</f>
        <v>0</v>
      </c>
      <c r="O502" s="157"/>
      <c r="P502" s="166"/>
      <c r="Q502" s="159"/>
      <c r="R502" s="100">
        <v>8</v>
      </c>
      <c r="S502" s="160">
        <f t="shared" ref="S502:S514" si="279">R502*(1-$D$1)*G502</f>
        <v>320</v>
      </c>
      <c r="T502" s="161">
        <v>0.02</v>
      </c>
      <c r="U502" s="160">
        <f t="shared" ref="U502:U514" si="280">IF(P502=1,T502*(1-$J$1)*G502,0)</f>
        <v>0</v>
      </c>
      <c r="V502" s="160"/>
      <c r="W502" s="161">
        <f t="shared" ref="W502:W514" si="281">R502*X502/30</f>
        <v>0.26666666666666666</v>
      </c>
      <c r="X502" s="36">
        <v>1</v>
      </c>
      <c r="Y502" s="35"/>
      <c r="Z502" s="35"/>
      <c r="AA502" s="35"/>
      <c r="AB502" s="35"/>
      <c r="AC502" s="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</row>
    <row r="503" spans="1:43" s="34" customFormat="1" ht="25.5" customHeight="1" x14ac:dyDescent="0.25">
      <c r="A503" s="33"/>
      <c r="B503" s="142" t="s">
        <v>469</v>
      </c>
      <c r="C503" s="143" t="s">
        <v>134</v>
      </c>
      <c r="D503" s="143"/>
      <c r="E503" s="154" t="s">
        <v>470</v>
      </c>
      <c r="F503" s="165"/>
      <c r="G503" s="151">
        <v>45</v>
      </c>
      <c r="H503" s="152"/>
      <c r="I503" s="153">
        <v>0.20499999999999999</v>
      </c>
      <c r="J503" s="154">
        <f t="shared" si="275"/>
        <v>9.2249999999999996</v>
      </c>
      <c r="K503" s="155">
        <f t="shared" si="273"/>
        <v>9.4</v>
      </c>
      <c r="L503" s="156">
        <f t="shared" si="276"/>
        <v>423</v>
      </c>
      <c r="M503" s="155" t="str">
        <f t="shared" si="277"/>
        <v>Ej hyrbar</v>
      </c>
      <c r="N503" s="156">
        <f t="shared" si="278"/>
        <v>0</v>
      </c>
      <c r="O503" s="157"/>
      <c r="P503" s="166"/>
      <c r="Q503" s="159"/>
      <c r="R503" s="100">
        <v>9.4</v>
      </c>
      <c r="S503" s="160">
        <f t="shared" si="279"/>
        <v>423</v>
      </c>
      <c r="T503" s="161">
        <v>0.02</v>
      </c>
      <c r="U503" s="160">
        <f t="shared" si="280"/>
        <v>0</v>
      </c>
      <c r="V503" s="160"/>
      <c r="W503" s="161">
        <f t="shared" si="281"/>
        <v>0.31333333333333335</v>
      </c>
      <c r="X503" s="36">
        <v>1</v>
      </c>
      <c r="Y503" s="35"/>
      <c r="Z503" s="35"/>
      <c r="AA503" s="35"/>
      <c r="AB503" s="35"/>
      <c r="AC503" s="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</row>
    <row r="504" spans="1:43" s="34" customFormat="1" ht="25.5" customHeight="1" x14ac:dyDescent="0.25">
      <c r="A504" s="33"/>
      <c r="B504" s="142" t="s">
        <v>471</v>
      </c>
      <c r="C504" s="143" t="s">
        <v>135</v>
      </c>
      <c r="D504" s="143"/>
      <c r="E504" s="154" t="s">
        <v>472</v>
      </c>
      <c r="F504" s="165"/>
      <c r="G504" s="151">
        <v>76</v>
      </c>
      <c r="H504" s="152"/>
      <c r="I504" s="153">
        <v>0.25</v>
      </c>
      <c r="J504" s="154">
        <f t="shared" si="275"/>
        <v>19</v>
      </c>
      <c r="K504" s="155">
        <f t="shared" si="273"/>
        <v>11</v>
      </c>
      <c r="L504" s="156">
        <f t="shared" si="276"/>
        <v>836</v>
      </c>
      <c r="M504" s="155" t="str">
        <f t="shared" si="277"/>
        <v>Ej hyrbar</v>
      </c>
      <c r="N504" s="156">
        <f t="shared" si="278"/>
        <v>0</v>
      </c>
      <c r="O504" s="157"/>
      <c r="P504" s="166"/>
      <c r="Q504" s="159"/>
      <c r="R504" s="100">
        <v>11</v>
      </c>
      <c r="S504" s="160">
        <f t="shared" si="279"/>
        <v>836</v>
      </c>
      <c r="T504" s="161">
        <v>0.02</v>
      </c>
      <c r="U504" s="160">
        <f t="shared" si="280"/>
        <v>0</v>
      </c>
      <c r="V504" s="160"/>
      <c r="W504" s="161">
        <f t="shared" si="281"/>
        <v>0.36666666666666664</v>
      </c>
      <c r="X504" s="36">
        <v>1</v>
      </c>
      <c r="Y504" s="35"/>
      <c r="Z504" s="35"/>
      <c r="AA504" s="35"/>
      <c r="AB504" s="35"/>
      <c r="AC504" s="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</row>
    <row r="505" spans="1:43" s="34" customFormat="1" ht="25.5" customHeight="1" x14ac:dyDescent="0.25">
      <c r="A505" s="33"/>
      <c r="B505" s="142" t="s">
        <v>473</v>
      </c>
      <c r="C505" s="143" t="s">
        <v>136</v>
      </c>
      <c r="D505" s="143"/>
      <c r="E505" s="154" t="s">
        <v>474</v>
      </c>
      <c r="F505" s="165"/>
      <c r="G505" s="151">
        <v>34</v>
      </c>
      <c r="H505" s="152"/>
      <c r="I505" s="153">
        <v>0.29499999999999998</v>
      </c>
      <c r="J505" s="154">
        <f t="shared" si="275"/>
        <v>10.029999999999999</v>
      </c>
      <c r="K505" s="155">
        <f t="shared" si="273"/>
        <v>16</v>
      </c>
      <c r="L505" s="156">
        <f t="shared" si="276"/>
        <v>544</v>
      </c>
      <c r="M505" s="155" t="str">
        <f t="shared" si="277"/>
        <v>Ej hyrbar</v>
      </c>
      <c r="N505" s="156">
        <f t="shared" si="278"/>
        <v>0</v>
      </c>
      <c r="O505" s="157"/>
      <c r="P505" s="166"/>
      <c r="Q505" s="159"/>
      <c r="R505" s="100">
        <v>16</v>
      </c>
      <c r="S505" s="160">
        <f t="shared" si="279"/>
        <v>544</v>
      </c>
      <c r="T505" s="161">
        <v>0.04</v>
      </c>
      <c r="U505" s="160">
        <f t="shared" si="280"/>
        <v>0</v>
      </c>
      <c r="V505" s="160"/>
      <c r="W505" s="161">
        <f t="shared" si="281"/>
        <v>0.53333333333333333</v>
      </c>
      <c r="X505" s="36">
        <v>1</v>
      </c>
      <c r="Y505" s="35"/>
      <c r="Z505" s="35"/>
      <c r="AA505" s="35"/>
      <c r="AB505" s="35"/>
      <c r="AC505" s="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</row>
    <row r="506" spans="1:43" s="34" customFormat="1" ht="25.5" customHeight="1" x14ac:dyDescent="0.25">
      <c r="A506" s="33"/>
      <c r="B506" s="142" t="s">
        <v>475</v>
      </c>
      <c r="C506" s="143" t="s">
        <v>137</v>
      </c>
      <c r="D506" s="143"/>
      <c r="E506" s="154" t="s">
        <v>476</v>
      </c>
      <c r="F506" s="165"/>
      <c r="G506" s="151">
        <v>38</v>
      </c>
      <c r="H506" s="152"/>
      <c r="I506" s="153">
        <v>0.29499999999999998</v>
      </c>
      <c r="J506" s="154">
        <f t="shared" si="275"/>
        <v>11.209999999999999</v>
      </c>
      <c r="K506" s="155">
        <f t="shared" si="273"/>
        <v>13</v>
      </c>
      <c r="L506" s="156">
        <f t="shared" si="276"/>
        <v>494</v>
      </c>
      <c r="M506" s="155" t="str">
        <f t="shared" si="277"/>
        <v>Ej hyrbar</v>
      </c>
      <c r="N506" s="156">
        <f t="shared" si="278"/>
        <v>0</v>
      </c>
      <c r="O506" s="157"/>
      <c r="P506" s="166"/>
      <c r="Q506" s="159"/>
      <c r="R506" s="100">
        <v>13</v>
      </c>
      <c r="S506" s="160">
        <f t="shared" si="279"/>
        <v>494</v>
      </c>
      <c r="T506" s="161">
        <v>0.03</v>
      </c>
      <c r="U506" s="160">
        <f t="shared" si="280"/>
        <v>0</v>
      </c>
      <c r="V506" s="160"/>
      <c r="W506" s="161">
        <f t="shared" si="281"/>
        <v>0.43333333333333335</v>
      </c>
      <c r="X506" s="36">
        <v>1</v>
      </c>
      <c r="Y506" s="35"/>
      <c r="Z506" s="35"/>
      <c r="AA506" s="35"/>
      <c r="AB506" s="35"/>
      <c r="AC506" s="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</row>
    <row r="507" spans="1:43" s="34" customFormat="1" ht="25.5" customHeight="1" x14ac:dyDescent="0.25">
      <c r="A507" s="33"/>
      <c r="B507" s="142" t="s">
        <v>477</v>
      </c>
      <c r="C507" s="143" t="s">
        <v>138</v>
      </c>
      <c r="D507" s="143"/>
      <c r="E507" s="154" t="s">
        <v>478</v>
      </c>
      <c r="F507" s="165"/>
      <c r="G507" s="151">
        <v>4</v>
      </c>
      <c r="H507" s="152"/>
      <c r="I507" s="153">
        <v>0.34</v>
      </c>
      <c r="J507" s="154">
        <f t="shared" si="275"/>
        <v>1.36</v>
      </c>
      <c r="K507" s="155">
        <f t="shared" si="273"/>
        <v>16</v>
      </c>
      <c r="L507" s="156">
        <f t="shared" si="276"/>
        <v>64</v>
      </c>
      <c r="M507" s="155" t="str">
        <f t="shared" si="277"/>
        <v>Ej hyrbar</v>
      </c>
      <c r="N507" s="156">
        <f t="shared" si="278"/>
        <v>0</v>
      </c>
      <c r="O507" s="157"/>
      <c r="P507" s="166"/>
      <c r="Q507" s="159"/>
      <c r="R507" s="100">
        <v>16</v>
      </c>
      <c r="S507" s="160">
        <f t="shared" si="279"/>
        <v>64</v>
      </c>
      <c r="T507" s="161">
        <v>0.04</v>
      </c>
      <c r="U507" s="160">
        <f t="shared" si="280"/>
        <v>0</v>
      </c>
      <c r="V507" s="160"/>
      <c r="W507" s="161">
        <f t="shared" si="281"/>
        <v>0.53333333333333333</v>
      </c>
      <c r="X507" s="36">
        <v>1</v>
      </c>
      <c r="Y507" s="35"/>
      <c r="Z507" s="35"/>
      <c r="AA507" s="35"/>
      <c r="AB507" s="35"/>
      <c r="AC507" s="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</row>
    <row r="508" spans="1:43" s="34" customFormat="1" ht="25.5" customHeight="1" x14ac:dyDescent="0.25">
      <c r="A508" s="33"/>
      <c r="B508" s="142" t="s">
        <v>479</v>
      </c>
      <c r="C508" s="143" t="s">
        <v>139</v>
      </c>
      <c r="D508" s="143"/>
      <c r="E508" s="154" t="s">
        <v>480</v>
      </c>
      <c r="F508" s="165"/>
      <c r="G508" s="151">
        <v>2</v>
      </c>
      <c r="H508" s="152"/>
      <c r="I508" s="153">
        <v>0.38</v>
      </c>
      <c r="J508" s="154">
        <f t="shared" si="275"/>
        <v>0.76</v>
      </c>
      <c r="K508" s="155">
        <f t="shared" si="273"/>
        <v>17</v>
      </c>
      <c r="L508" s="156">
        <f t="shared" si="276"/>
        <v>34</v>
      </c>
      <c r="M508" s="155" t="str">
        <f t="shared" si="277"/>
        <v>Ej hyrbar</v>
      </c>
      <c r="N508" s="156">
        <f t="shared" si="278"/>
        <v>0</v>
      </c>
      <c r="O508" s="157"/>
      <c r="P508" s="166"/>
      <c r="Q508" s="159"/>
      <c r="R508" s="100">
        <v>17</v>
      </c>
      <c r="S508" s="160">
        <f t="shared" si="279"/>
        <v>34</v>
      </c>
      <c r="T508" s="161">
        <v>0.04</v>
      </c>
      <c r="U508" s="160">
        <f t="shared" si="280"/>
        <v>0</v>
      </c>
      <c r="V508" s="160"/>
      <c r="W508" s="161">
        <f t="shared" si="281"/>
        <v>0.56666666666666665</v>
      </c>
      <c r="X508" s="36">
        <v>1</v>
      </c>
      <c r="Y508" s="35"/>
      <c r="Z508" s="35"/>
      <c r="AA508" s="35"/>
      <c r="AB508" s="35"/>
      <c r="AC508" s="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</row>
    <row r="509" spans="1:43" s="34" customFormat="1" ht="25.5" customHeight="1" x14ac:dyDescent="0.25">
      <c r="A509" s="33"/>
      <c r="B509" s="142" t="s">
        <v>481</v>
      </c>
      <c r="C509" s="143" t="s">
        <v>140</v>
      </c>
      <c r="D509" s="143"/>
      <c r="E509" s="154" t="s">
        <v>482</v>
      </c>
      <c r="F509" s="165"/>
      <c r="G509" s="151">
        <v>8</v>
      </c>
      <c r="H509" s="152"/>
      <c r="I509" s="153">
        <v>0.16</v>
      </c>
      <c r="J509" s="154">
        <f t="shared" si="275"/>
        <v>1.28</v>
      </c>
      <c r="K509" s="155">
        <f t="shared" si="273"/>
        <v>8</v>
      </c>
      <c r="L509" s="156">
        <f t="shared" si="276"/>
        <v>64</v>
      </c>
      <c r="M509" s="155" t="str">
        <f t="shared" si="277"/>
        <v>Ej hyrbar</v>
      </c>
      <c r="N509" s="156">
        <f t="shared" si="278"/>
        <v>0</v>
      </c>
      <c r="O509" s="157"/>
      <c r="P509" s="166"/>
      <c r="Q509" s="159"/>
      <c r="R509" s="100">
        <v>8</v>
      </c>
      <c r="S509" s="160">
        <f t="shared" si="279"/>
        <v>64</v>
      </c>
      <c r="T509" s="161">
        <v>0.02</v>
      </c>
      <c r="U509" s="160">
        <f t="shared" si="280"/>
        <v>0</v>
      </c>
      <c r="V509" s="160"/>
      <c r="W509" s="161">
        <f t="shared" si="281"/>
        <v>0.26666666666666666</v>
      </c>
      <c r="X509" s="36">
        <v>1</v>
      </c>
      <c r="Y509" s="35"/>
      <c r="Z509" s="35"/>
      <c r="AA509" s="35"/>
      <c r="AB509" s="35"/>
      <c r="AC509" s="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</row>
    <row r="510" spans="1:43" s="34" customFormat="1" ht="25.5" customHeight="1" x14ac:dyDescent="0.25">
      <c r="A510" s="33"/>
      <c r="B510" s="142" t="s">
        <v>483</v>
      </c>
      <c r="C510" s="143" t="s">
        <v>141</v>
      </c>
      <c r="D510" s="143"/>
      <c r="E510" s="154" t="s">
        <v>484</v>
      </c>
      <c r="F510" s="165"/>
      <c r="G510" s="151">
        <v>55</v>
      </c>
      <c r="H510" s="152"/>
      <c r="I510" s="153">
        <v>0.25</v>
      </c>
      <c r="J510" s="154">
        <f t="shared" si="275"/>
        <v>13.75</v>
      </c>
      <c r="K510" s="155">
        <f t="shared" si="273"/>
        <v>13</v>
      </c>
      <c r="L510" s="156">
        <f t="shared" si="276"/>
        <v>715</v>
      </c>
      <c r="M510" s="155" t="str">
        <f t="shared" si="277"/>
        <v>Ej hyrbar</v>
      </c>
      <c r="N510" s="156">
        <f t="shared" si="278"/>
        <v>0</v>
      </c>
      <c r="O510" s="157"/>
      <c r="P510" s="166"/>
      <c r="Q510" s="159"/>
      <c r="R510" s="100">
        <v>13</v>
      </c>
      <c r="S510" s="160">
        <f t="shared" si="279"/>
        <v>715</v>
      </c>
      <c r="T510" s="161">
        <v>0.03</v>
      </c>
      <c r="U510" s="160">
        <f t="shared" si="280"/>
        <v>0</v>
      </c>
      <c r="V510" s="160"/>
      <c r="W510" s="161">
        <f t="shared" si="281"/>
        <v>0.43333333333333335</v>
      </c>
      <c r="X510" s="36">
        <v>1</v>
      </c>
      <c r="Y510" s="35"/>
      <c r="Z510" s="35"/>
      <c r="AA510" s="35"/>
      <c r="AB510" s="35"/>
      <c r="AC510" s="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</row>
    <row r="511" spans="1:43" s="34" customFormat="1" ht="25.5" customHeight="1" x14ac:dyDescent="0.25">
      <c r="A511" s="33"/>
      <c r="B511" s="142" t="s">
        <v>485</v>
      </c>
      <c r="C511" s="143" t="s">
        <v>142</v>
      </c>
      <c r="D511" s="143"/>
      <c r="E511" s="154" t="s">
        <v>486</v>
      </c>
      <c r="F511" s="165"/>
      <c r="G511" s="151"/>
      <c r="H511" s="152"/>
      <c r="I511" s="153">
        <v>0.2</v>
      </c>
      <c r="J511" s="154">
        <f t="shared" si="275"/>
        <v>0</v>
      </c>
      <c r="K511" s="155">
        <f t="shared" si="273"/>
        <v>6.1</v>
      </c>
      <c r="L511" s="156">
        <f t="shared" si="276"/>
        <v>0</v>
      </c>
      <c r="M511" s="155" t="str">
        <f t="shared" si="277"/>
        <v>Ej hyrbar</v>
      </c>
      <c r="N511" s="156">
        <f t="shared" si="278"/>
        <v>0</v>
      </c>
      <c r="O511" s="157"/>
      <c r="P511" s="166"/>
      <c r="Q511" s="159"/>
      <c r="R511" s="100">
        <v>6.1</v>
      </c>
      <c r="S511" s="160">
        <f t="shared" si="279"/>
        <v>0</v>
      </c>
      <c r="T511" s="161">
        <v>0.01</v>
      </c>
      <c r="U511" s="160">
        <f t="shared" si="280"/>
        <v>0</v>
      </c>
      <c r="V511" s="160"/>
      <c r="W511" s="161">
        <f t="shared" si="281"/>
        <v>0.20333333333333331</v>
      </c>
      <c r="X511" s="36">
        <v>1</v>
      </c>
      <c r="Y511" s="35"/>
      <c r="Z511" s="35"/>
      <c r="AA511" s="35"/>
      <c r="AB511" s="35"/>
      <c r="AC511" s="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</row>
    <row r="512" spans="1:43" s="34" customFormat="1" ht="25.5" customHeight="1" x14ac:dyDescent="0.25">
      <c r="A512" s="33"/>
      <c r="B512" s="142" t="s">
        <v>487</v>
      </c>
      <c r="C512" s="143" t="s">
        <v>143</v>
      </c>
      <c r="D512" s="143"/>
      <c r="E512" s="154" t="s">
        <v>488</v>
      </c>
      <c r="F512" s="165"/>
      <c r="G512" s="151"/>
      <c r="H512" s="152"/>
      <c r="I512" s="153">
        <v>0.2</v>
      </c>
      <c r="J512" s="154">
        <f t="shared" si="275"/>
        <v>0</v>
      </c>
      <c r="K512" s="155">
        <f t="shared" si="273"/>
        <v>7.8</v>
      </c>
      <c r="L512" s="156">
        <f t="shared" si="276"/>
        <v>0</v>
      </c>
      <c r="M512" s="155" t="str">
        <f t="shared" si="277"/>
        <v>Ej hyrbar</v>
      </c>
      <c r="N512" s="156">
        <f t="shared" si="278"/>
        <v>0</v>
      </c>
      <c r="O512" s="157"/>
      <c r="P512" s="166"/>
      <c r="Q512" s="159"/>
      <c r="R512" s="100">
        <v>7.8</v>
      </c>
      <c r="S512" s="160">
        <f t="shared" si="279"/>
        <v>0</v>
      </c>
      <c r="T512" s="161">
        <v>0.02</v>
      </c>
      <c r="U512" s="160">
        <f t="shared" si="280"/>
        <v>0</v>
      </c>
      <c r="V512" s="160"/>
      <c r="W512" s="161">
        <f t="shared" si="281"/>
        <v>0.26</v>
      </c>
      <c r="X512" s="36">
        <v>1</v>
      </c>
      <c r="Y512" s="35"/>
      <c r="Z512" s="35"/>
      <c r="AA512" s="35"/>
      <c r="AB512" s="35"/>
      <c r="AC512" s="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</row>
    <row r="513" spans="1:43" ht="12.75" customHeight="1" x14ac:dyDescent="0.25">
      <c r="A513" s="16"/>
      <c r="B513" s="88" t="s">
        <v>489</v>
      </c>
      <c r="C513" s="89" t="s">
        <v>144</v>
      </c>
      <c r="D513" s="89"/>
      <c r="E513" s="90" t="s">
        <v>490</v>
      </c>
      <c r="F513" s="91"/>
      <c r="G513" s="92"/>
      <c r="H513" s="93"/>
      <c r="I513" s="94">
        <v>0.02</v>
      </c>
      <c r="J513" s="90">
        <f t="shared" si="275"/>
        <v>0</v>
      </c>
      <c r="K513" s="95">
        <f t="shared" si="273"/>
        <v>1.7</v>
      </c>
      <c r="L513" s="96">
        <f t="shared" si="276"/>
        <v>0</v>
      </c>
      <c r="M513" s="95" t="str">
        <f t="shared" si="277"/>
        <v>Ej hyrbar</v>
      </c>
      <c r="N513" s="96">
        <f t="shared" si="278"/>
        <v>0</v>
      </c>
      <c r="O513" s="97"/>
      <c r="P513" s="98"/>
      <c r="Q513" s="99"/>
      <c r="R513" s="100">
        <v>1.7</v>
      </c>
      <c r="S513" s="101">
        <f t="shared" si="279"/>
        <v>0</v>
      </c>
      <c r="T513" s="102">
        <v>0</v>
      </c>
      <c r="U513" s="101">
        <f t="shared" si="280"/>
        <v>0</v>
      </c>
      <c r="V513" s="101"/>
      <c r="W513" s="102">
        <f t="shared" si="281"/>
        <v>5.6666666666666664E-2</v>
      </c>
      <c r="X513" s="7">
        <v>1</v>
      </c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</row>
    <row r="514" spans="1:43" ht="12.75" customHeight="1" x14ac:dyDescent="0.25">
      <c r="A514" s="16"/>
      <c r="B514" s="88" t="s">
        <v>491</v>
      </c>
      <c r="C514" s="89" t="s">
        <v>145</v>
      </c>
      <c r="D514" s="89"/>
      <c r="E514" s="90" t="s">
        <v>492</v>
      </c>
      <c r="F514" s="91"/>
      <c r="G514" s="92"/>
      <c r="H514" s="93"/>
      <c r="I514" s="94">
        <v>0.02</v>
      </c>
      <c r="J514" s="90">
        <f t="shared" si="275"/>
        <v>0</v>
      </c>
      <c r="K514" s="95">
        <f t="shared" si="273"/>
        <v>1.1000000000000001</v>
      </c>
      <c r="L514" s="96">
        <f t="shared" si="276"/>
        <v>0</v>
      </c>
      <c r="M514" s="95" t="str">
        <f t="shared" si="277"/>
        <v>Ej hyrbar</v>
      </c>
      <c r="N514" s="96">
        <f t="shared" si="278"/>
        <v>0</v>
      </c>
      <c r="O514" s="97"/>
      <c r="P514" s="98"/>
      <c r="Q514" s="99"/>
      <c r="R514" s="100">
        <v>1.1000000000000001</v>
      </c>
      <c r="S514" s="101">
        <f t="shared" si="279"/>
        <v>0</v>
      </c>
      <c r="T514" s="102">
        <v>0</v>
      </c>
      <c r="U514" s="101">
        <f t="shared" si="280"/>
        <v>0</v>
      </c>
      <c r="V514" s="101"/>
      <c r="W514" s="102">
        <f t="shared" si="281"/>
        <v>3.6666666666666667E-2</v>
      </c>
      <c r="X514" s="7">
        <v>1</v>
      </c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</row>
    <row r="515" spans="1:43" ht="12.75" customHeight="1" x14ac:dyDescent="0.3">
      <c r="A515" s="16"/>
      <c r="B515" s="88" t="s">
        <v>177</v>
      </c>
      <c r="C515" s="23" t="s">
        <v>563</v>
      </c>
      <c r="D515" s="23"/>
      <c r="E515" s="90" t="s">
        <v>177</v>
      </c>
      <c r="F515" s="102"/>
      <c r="G515" s="112"/>
      <c r="H515" s="112"/>
      <c r="I515" s="94"/>
      <c r="J515" s="90"/>
      <c r="K515" s="95"/>
      <c r="L515" s="90"/>
      <c r="M515" s="90"/>
      <c r="N515" s="90"/>
      <c r="O515" s="113"/>
      <c r="P515" s="99"/>
      <c r="Q515" s="99"/>
      <c r="R515" s="100"/>
      <c r="S515" s="101"/>
      <c r="T515" s="102"/>
      <c r="U515" s="102"/>
      <c r="V515" s="102"/>
      <c r="W515" s="102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</row>
    <row r="516" spans="1:43" ht="12.75" customHeight="1" x14ac:dyDescent="0.25">
      <c r="A516" s="16"/>
      <c r="B516" s="88" t="s">
        <v>493</v>
      </c>
      <c r="C516" s="89" t="s">
        <v>146</v>
      </c>
      <c r="D516" s="89"/>
      <c r="E516" s="90" t="s">
        <v>494</v>
      </c>
      <c r="F516" s="91"/>
      <c r="G516" s="92">
        <v>8</v>
      </c>
      <c r="H516" s="93"/>
      <c r="I516" s="94">
        <v>3</v>
      </c>
      <c r="J516" s="90">
        <f>I516*G516</f>
        <v>24</v>
      </c>
      <c r="K516" s="95">
        <f t="shared" si="273"/>
        <v>106</v>
      </c>
      <c r="L516" s="96">
        <f>IF($U$1=1,U516,IF($S$1=1,S516,""))</f>
        <v>848</v>
      </c>
      <c r="M516" s="95" t="str">
        <f>IF($U$1=2,IF(P516=1,T516,$V$1),"")</f>
        <v>Ej hyrbar</v>
      </c>
      <c r="N516" s="96">
        <f>IF($U$1=2,U516,"")</f>
        <v>0</v>
      </c>
      <c r="O516" s="97"/>
      <c r="P516" s="98"/>
      <c r="Q516" s="99"/>
      <c r="R516" s="100">
        <v>106</v>
      </c>
      <c r="S516" s="101">
        <f>R516*(1-$D$1)*G516</f>
        <v>848</v>
      </c>
      <c r="T516" s="102">
        <v>0.24</v>
      </c>
      <c r="U516" s="101">
        <f>IF(P516=1,T516*(1-$J$1)*G516,0)</f>
        <v>0</v>
      </c>
      <c r="V516" s="101"/>
      <c r="W516" s="102">
        <f>R516*X516/30</f>
        <v>0.31799999999999995</v>
      </c>
      <c r="X516" s="7">
        <v>0.09</v>
      </c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</row>
    <row r="517" spans="1:43" ht="12.75" customHeight="1" x14ac:dyDescent="0.25">
      <c r="A517" s="16"/>
      <c r="B517" s="88" t="s">
        <v>495</v>
      </c>
      <c r="C517" s="89" t="s">
        <v>160</v>
      </c>
      <c r="D517" s="89"/>
      <c r="E517" s="90" t="s">
        <v>496</v>
      </c>
      <c r="F517" s="91"/>
      <c r="G517" s="92"/>
      <c r="H517" s="93"/>
      <c r="I517" s="94">
        <v>0.04</v>
      </c>
      <c r="J517" s="90">
        <f>I517*G517</f>
        <v>0</v>
      </c>
      <c r="K517" s="95">
        <f t="shared" si="273"/>
        <v>20</v>
      </c>
      <c r="L517" s="96">
        <f>IF($U$1=1,U517,IF($S$1=1,S517,""))</f>
        <v>0</v>
      </c>
      <c r="M517" s="95" t="str">
        <f>IF($U$1=2,IF(P517=1,T517,$V$1),"")</f>
        <v>Ej hyrbar</v>
      </c>
      <c r="N517" s="96">
        <f>IF($U$1=2,U517,"")</f>
        <v>0</v>
      </c>
      <c r="O517" s="97"/>
      <c r="P517" s="98"/>
      <c r="Q517" s="99"/>
      <c r="R517" s="100">
        <v>20</v>
      </c>
      <c r="S517" s="101">
        <f>R517*(1-$D$1)*G517</f>
        <v>0</v>
      </c>
      <c r="T517" s="102">
        <v>0.04</v>
      </c>
      <c r="U517" s="101">
        <f>IF(P517=1,T517*(1-$J$1)*G517,0)</f>
        <v>0</v>
      </c>
      <c r="V517" s="101"/>
      <c r="W517" s="102">
        <f>R517*X517/30</f>
        <v>5.9999999999999991E-2</v>
      </c>
      <c r="X517" s="7">
        <v>0.09</v>
      </c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</row>
    <row r="518" spans="1:43" ht="12.75" customHeight="1" x14ac:dyDescent="0.3">
      <c r="A518" s="16"/>
      <c r="B518" s="88" t="s">
        <v>177</v>
      </c>
      <c r="C518" s="23" t="s">
        <v>564</v>
      </c>
      <c r="D518" s="23"/>
      <c r="E518" s="90" t="s">
        <v>177</v>
      </c>
      <c r="F518" s="102"/>
      <c r="G518" s="112"/>
      <c r="H518" s="112"/>
      <c r="I518" s="94"/>
      <c r="J518" s="90"/>
      <c r="K518" s="95"/>
      <c r="L518" s="90"/>
      <c r="M518" s="90"/>
      <c r="N518" s="90"/>
      <c r="O518" s="113"/>
      <c r="P518" s="99"/>
      <c r="Q518" s="99"/>
      <c r="R518" s="100"/>
      <c r="S518" s="101"/>
      <c r="T518" s="102"/>
      <c r="U518" s="102"/>
      <c r="V518" s="102"/>
      <c r="W518" s="102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</row>
    <row r="519" spans="1:43" ht="12.75" customHeight="1" x14ac:dyDescent="0.25">
      <c r="A519" s="16"/>
      <c r="B519" s="88" t="s">
        <v>497</v>
      </c>
      <c r="C519" s="89" t="s">
        <v>147</v>
      </c>
      <c r="D519" s="89"/>
      <c r="E519" s="90" t="s">
        <v>498</v>
      </c>
      <c r="F519" s="91"/>
      <c r="G519" s="92">
        <v>570</v>
      </c>
      <c r="H519" s="93"/>
      <c r="I519" s="94">
        <v>0.2</v>
      </c>
      <c r="J519" s="90">
        <f t="shared" ref="J519:J527" si="282">I519*G519</f>
        <v>114</v>
      </c>
      <c r="K519" s="95">
        <f t="shared" si="273"/>
        <v>28</v>
      </c>
      <c r="L519" s="96">
        <f t="shared" ref="L519:L527" si="283">IF($U$1=1,U519,IF($S$1=1,S519,""))</f>
        <v>15960</v>
      </c>
      <c r="M519" s="95" t="str">
        <f t="shared" ref="M519:M527" si="284">IF($U$1=2,IF(P519=1,T519,$V$1),"")</f>
        <v>Ej hyrbar</v>
      </c>
      <c r="N519" s="96">
        <f t="shared" ref="N519:N527" si="285">IF($U$1=2,U519,"")</f>
        <v>0</v>
      </c>
      <c r="O519" s="97"/>
      <c r="P519" s="98">
        <v>120</v>
      </c>
      <c r="Q519" s="99"/>
      <c r="R519" s="100">
        <v>28</v>
      </c>
      <c r="S519" s="101">
        <f t="shared" ref="S519:S527" si="286">R519*(1-$D$1)*G519</f>
        <v>15960</v>
      </c>
      <c r="T519" s="102">
        <v>0.06</v>
      </c>
      <c r="U519" s="101">
        <f t="shared" ref="U519:U527" si="287">IF(P519=1,T519*(1-$J$1)*G519,0)</f>
        <v>0</v>
      </c>
      <c r="V519" s="101"/>
      <c r="W519" s="102">
        <f>R519*X519/30</f>
        <v>8.4000000000000005E-2</v>
      </c>
      <c r="X519" s="7">
        <v>0.09</v>
      </c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</row>
    <row r="520" spans="1:43" ht="12.75" customHeight="1" x14ac:dyDescent="0.25">
      <c r="A520" s="16"/>
      <c r="B520" s="88" t="s">
        <v>499</v>
      </c>
      <c r="C520" s="89" t="s">
        <v>148</v>
      </c>
      <c r="D520" s="89"/>
      <c r="E520" s="90" t="s">
        <v>500</v>
      </c>
      <c r="F520" s="91"/>
      <c r="G520" s="92"/>
      <c r="H520" s="93"/>
      <c r="I520" s="94">
        <v>0.2</v>
      </c>
      <c r="J520" s="90">
        <f t="shared" si="282"/>
        <v>0</v>
      </c>
      <c r="K520" s="95">
        <f t="shared" si="273"/>
        <v>33</v>
      </c>
      <c r="L520" s="96">
        <f t="shared" si="283"/>
        <v>0</v>
      </c>
      <c r="M520" s="95" t="str">
        <f t="shared" si="284"/>
        <v>Ej hyrbar</v>
      </c>
      <c r="N520" s="96">
        <f t="shared" si="285"/>
        <v>0</v>
      </c>
      <c r="O520" s="97"/>
      <c r="P520" s="98"/>
      <c r="Q520" s="99"/>
      <c r="R520" s="100">
        <v>33</v>
      </c>
      <c r="S520" s="101">
        <f t="shared" si="286"/>
        <v>0</v>
      </c>
      <c r="T520" s="102" t="s">
        <v>621</v>
      </c>
      <c r="U520" s="101">
        <f t="shared" si="287"/>
        <v>0</v>
      </c>
      <c r="V520" s="101"/>
      <c r="W520" s="102">
        <f>R520*X520/30</f>
        <v>9.8999999999999991E-2</v>
      </c>
      <c r="X520" s="7">
        <v>0.09</v>
      </c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</row>
    <row r="521" spans="1:43" ht="12.75" customHeight="1" x14ac:dyDescent="0.25">
      <c r="A521" s="16"/>
      <c r="B521" s="88" t="s">
        <v>501</v>
      </c>
      <c r="C521" s="89" t="s">
        <v>161</v>
      </c>
      <c r="D521" s="89"/>
      <c r="E521" s="90" t="s">
        <v>502</v>
      </c>
      <c r="F521" s="91"/>
      <c r="G521" s="92"/>
      <c r="H521" s="93"/>
      <c r="I521" s="94">
        <v>10</v>
      </c>
      <c r="J521" s="90">
        <f t="shared" si="282"/>
        <v>0</v>
      </c>
      <c r="K521" s="95">
        <f t="shared" si="273"/>
        <v>860</v>
      </c>
      <c r="L521" s="96">
        <f t="shared" si="283"/>
        <v>0</v>
      </c>
      <c r="M521" s="95">
        <f t="shared" si="284"/>
        <v>1.93</v>
      </c>
      <c r="N521" s="96">
        <f t="shared" si="285"/>
        <v>0</v>
      </c>
      <c r="O521" s="97"/>
      <c r="P521" s="98">
        <v>1</v>
      </c>
      <c r="Q521" s="99"/>
      <c r="R521" s="100">
        <v>860</v>
      </c>
      <c r="S521" s="101">
        <f t="shared" si="286"/>
        <v>0</v>
      </c>
      <c r="T521" s="102">
        <v>1.93</v>
      </c>
      <c r="U521" s="101">
        <f t="shared" si="287"/>
        <v>0</v>
      </c>
      <c r="V521" s="101"/>
      <c r="W521" s="102">
        <f>R521*X521/30</f>
        <v>2.5799999999999996</v>
      </c>
      <c r="X521" s="7">
        <v>0.09</v>
      </c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</row>
    <row r="522" spans="1:43" ht="12.75" customHeight="1" x14ac:dyDescent="0.25">
      <c r="A522" s="16"/>
      <c r="B522" s="88" t="s">
        <v>503</v>
      </c>
      <c r="C522" s="89" t="s">
        <v>162</v>
      </c>
      <c r="D522" s="89"/>
      <c r="E522" s="90" t="s">
        <v>504</v>
      </c>
      <c r="F522" s="91"/>
      <c r="G522" s="92"/>
      <c r="H522" s="93"/>
      <c r="I522" s="94">
        <v>0.1</v>
      </c>
      <c r="J522" s="90">
        <f t="shared" si="282"/>
        <v>0</v>
      </c>
      <c r="K522" s="95">
        <f t="shared" si="273"/>
        <v>170</v>
      </c>
      <c r="L522" s="96">
        <f t="shared" si="283"/>
        <v>0</v>
      </c>
      <c r="M522" s="95">
        <f t="shared" si="284"/>
        <v>0.38</v>
      </c>
      <c r="N522" s="96">
        <f t="shared" si="285"/>
        <v>0</v>
      </c>
      <c r="O522" s="97"/>
      <c r="P522" s="98">
        <v>1</v>
      </c>
      <c r="Q522" s="99"/>
      <c r="R522" s="100">
        <v>170</v>
      </c>
      <c r="S522" s="101">
        <f t="shared" si="286"/>
        <v>0</v>
      </c>
      <c r="T522" s="102">
        <v>0.38</v>
      </c>
      <c r="U522" s="101">
        <f t="shared" si="287"/>
        <v>0</v>
      </c>
      <c r="V522" s="101"/>
      <c r="W522" s="102">
        <f>R522*X522/30</f>
        <v>0.51</v>
      </c>
      <c r="X522" s="7">
        <v>0.09</v>
      </c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</row>
    <row r="523" spans="1:43" ht="12.75" customHeight="1" x14ac:dyDescent="0.25">
      <c r="A523" s="16"/>
      <c r="B523" s="88" t="s">
        <v>1166</v>
      </c>
      <c r="C523" s="89" t="s">
        <v>1418</v>
      </c>
      <c r="D523" s="89"/>
      <c r="E523" s="90" t="s">
        <v>1167</v>
      </c>
      <c r="F523" s="91"/>
      <c r="G523" s="92"/>
      <c r="H523" s="93"/>
      <c r="I523" s="94">
        <v>0</v>
      </c>
      <c r="J523" s="90">
        <f t="shared" si="282"/>
        <v>0</v>
      </c>
      <c r="K523" s="95">
        <f>IF($U$1=1,IF(P523=1,T523,$V$1),IF($S$1=1,R523,""))</f>
        <v>490</v>
      </c>
      <c r="L523" s="96">
        <f t="shared" si="283"/>
        <v>0</v>
      </c>
      <c r="M523" s="95">
        <f t="shared" si="284"/>
        <v>1.1000000000000001</v>
      </c>
      <c r="N523" s="96">
        <f t="shared" si="285"/>
        <v>0</v>
      </c>
      <c r="O523" s="97"/>
      <c r="P523" s="98">
        <v>1</v>
      </c>
      <c r="Q523" s="99"/>
      <c r="R523" s="100">
        <v>490</v>
      </c>
      <c r="S523" s="101">
        <f t="shared" si="286"/>
        <v>0</v>
      </c>
      <c r="T523" s="102">
        <v>1.1000000000000001</v>
      </c>
      <c r="U523" s="101">
        <f t="shared" si="287"/>
        <v>0</v>
      </c>
      <c r="V523" s="101"/>
      <c r="W523" s="102"/>
      <c r="X523" s="7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</row>
    <row r="524" spans="1:43" ht="12.75" customHeight="1" x14ac:dyDescent="0.25">
      <c r="A524" s="16"/>
      <c r="B524" s="88" t="s">
        <v>1168</v>
      </c>
      <c r="C524" s="89" t="s">
        <v>1419</v>
      </c>
      <c r="D524" s="89"/>
      <c r="E524" s="90" t="s">
        <v>1169</v>
      </c>
      <c r="F524" s="91"/>
      <c r="G524" s="92"/>
      <c r="H524" s="93"/>
      <c r="I524" s="94">
        <v>0</v>
      </c>
      <c r="J524" s="90">
        <f t="shared" si="282"/>
        <v>0</v>
      </c>
      <c r="K524" s="95">
        <f>IF($U$1=1,IF(P524=1,T524,$V$1),IF($S$1=1,R524,""))</f>
        <v>35</v>
      </c>
      <c r="L524" s="96">
        <f t="shared" si="283"/>
        <v>0</v>
      </c>
      <c r="M524" s="95">
        <f t="shared" si="284"/>
        <v>0.06</v>
      </c>
      <c r="N524" s="96">
        <f t="shared" si="285"/>
        <v>0</v>
      </c>
      <c r="O524" s="97"/>
      <c r="P524" s="98">
        <v>1</v>
      </c>
      <c r="Q524" s="99"/>
      <c r="R524" s="100">
        <v>35</v>
      </c>
      <c r="S524" s="101">
        <f t="shared" si="286"/>
        <v>0</v>
      </c>
      <c r="T524" s="102">
        <v>0.06</v>
      </c>
      <c r="U524" s="101">
        <f t="shared" si="287"/>
        <v>0</v>
      </c>
      <c r="V524" s="101"/>
      <c r="W524" s="102"/>
      <c r="X524" s="7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</row>
    <row r="525" spans="1:43" ht="12.75" customHeight="1" x14ac:dyDescent="0.25">
      <c r="A525" s="16"/>
      <c r="B525" s="88" t="s">
        <v>1170</v>
      </c>
      <c r="C525" s="89" t="s">
        <v>1420</v>
      </c>
      <c r="D525" s="89"/>
      <c r="E525" s="90" t="s">
        <v>1171</v>
      </c>
      <c r="F525" s="91"/>
      <c r="G525" s="92"/>
      <c r="H525" s="93"/>
      <c r="I525" s="94">
        <v>0</v>
      </c>
      <c r="J525" s="90">
        <f t="shared" si="282"/>
        <v>0</v>
      </c>
      <c r="K525" s="95">
        <f>IF($U$1=1,IF(P525=1,T525,$V$1),IF($S$1=1,R525,""))</f>
        <v>60</v>
      </c>
      <c r="L525" s="96">
        <f t="shared" si="283"/>
        <v>0</v>
      </c>
      <c r="M525" s="95" t="str">
        <f t="shared" si="284"/>
        <v>Ej hyrbar</v>
      </c>
      <c r="N525" s="96">
        <f t="shared" si="285"/>
        <v>0</v>
      </c>
      <c r="O525" s="97"/>
      <c r="P525" s="98"/>
      <c r="Q525" s="99"/>
      <c r="R525" s="100">
        <v>60</v>
      </c>
      <c r="S525" s="101">
        <f t="shared" si="286"/>
        <v>0</v>
      </c>
      <c r="T525" s="102" t="s">
        <v>621</v>
      </c>
      <c r="U525" s="101">
        <f t="shared" si="287"/>
        <v>0</v>
      </c>
      <c r="V525" s="101"/>
      <c r="W525" s="102"/>
      <c r="X525" s="7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</row>
    <row r="526" spans="1:43" ht="12.75" customHeight="1" x14ac:dyDescent="0.25">
      <c r="A526" s="16"/>
      <c r="B526" s="88" t="s">
        <v>1172</v>
      </c>
      <c r="C526" s="89" t="s">
        <v>1421</v>
      </c>
      <c r="D526" s="89"/>
      <c r="E526" s="90" t="s">
        <v>1173</v>
      </c>
      <c r="F526" s="91"/>
      <c r="G526" s="92"/>
      <c r="H526" s="93"/>
      <c r="I526" s="94">
        <v>0</v>
      </c>
      <c r="J526" s="90">
        <f t="shared" si="282"/>
        <v>0</v>
      </c>
      <c r="K526" s="95">
        <f>IF($U$1=1,IF(P526=1,T526,$V$1),IF($S$1=1,R526,""))</f>
        <v>11</v>
      </c>
      <c r="L526" s="96">
        <f t="shared" si="283"/>
        <v>0</v>
      </c>
      <c r="M526" s="95">
        <f t="shared" si="284"/>
        <v>0.02</v>
      </c>
      <c r="N526" s="96">
        <f t="shared" si="285"/>
        <v>0</v>
      </c>
      <c r="O526" s="97"/>
      <c r="P526" s="98">
        <v>1</v>
      </c>
      <c r="Q526" s="99"/>
      <c r="R526" s="100">
        <v>11</v>
      </c>
      <c r="S526" s="101">
        <f t="shared" si="286"/>
        <v>0</v>
      </c>
      <c r="T526" s="102">
        <v>0.02</v>
      </c>
      <c r="U526" s="101">
        <f t="shared" si="287"/>
        <v>0</v>
      </c>
      <c r="V526" s="101"/>
      <c r="W526" s="102"/>
      <c r="X526" s="7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</row>
    <row r="527" spans="1:43" ht="12.75" customHeight="1" x14ac:dyDescent="0.25">
      <c r="A527" s="16"/>
      <c r="B527" s="88" t="s">
        <v>1174</v>
      </c>
      <c r="C527" s="89" t="s">
        <v>1422</v>
      </c>
      <c r="D527" s="89"/>
      <c r="E527" s="90" t="s">
        <v>1175</v>
      </c>
      <c r="F527" s="91"/>
      <c r="G527" s="92"/>
      <c r="H527" s="93"/>
      <c r="I527" s="94">
        <v>0</v>
      </c>
      <c r="J527" s="90">
        <f t="shared" si="282"/>
        <v>0</v>
      </c>
      <c r="K527" s="95">
        <f>IF($U$1=1,IF(P527=1,T527,$V$1),IF($S$1=1,R527,""))</f>
        <v>24</v>
      </c>
      <c r="L527" s="96">
        <f t="shared" si="283"/>
        <v>0</v>
      </c>
      <c r="M527" s="95" t="str">
        <f t="shared" si="284"/>
        <v>Ej hyrbar</v>
      </c>
      <c r="N527" s="96">
        <f t="shared" si="285"/>
        <v>0</v>
      </c>
      <c r="O527" s="97"/>
      <c r="P527" s="98"/>
      <c r="Q527" s="99"/>
      <c r="R527" s="100">
        <v>24</v>
      </c>
      <c r="S527" s="101">
        <f t="shared" si="286"/>
        <v>0</v>
      </c>
      <c r="T527" s="102" t="s">
        <v>621</v>
      </c>
      <c r="U527" s="101">
        <f t="shared" si="287"/>
        <v>0</v>
      </c>
      <c r="V527" s="101"/>
      <c r="W527" s="102"/>
      <c r="X527" s="7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</row>
    <row r="528" spans="1:43" ht="12.75" customHeight="1" x14ac:dyDescent="0.3">
      <c r="A528" s="16"/>
      <c r="B528" s="88" t="s">
        <v>177</v>
      </c>
      <c r="C528" s="23" t="s">
        <v>559</v>
      </c>
      <c r="D528" s="23"/>
      <c r="E528" s="90" t="s">
        <v>177</v>
      </c>
      <c r="F528" s="102"/>
      <c r="G528" s="112"/>
      <c r="H528" s="112"/>
      <c r="I528" s="94"/>
      <c r="J528" s="90"/>
      <c r="K528" s="95"/>
      <c r="L528" s="90"/>
      <c r="M528" s="90"/>
      <c r="N528" s="90"/>
      <c r="O528" s="113"/>
      <c r="P528" s="99"/>
      <c r="Q528" s="99"/>
      <c r="R528" s="100"/>
      <c r="S528" s="101"/>
      <c r="T528" s="102"/>
      <c r="U528" s="102"/>
      <c r="V528" s="102"/>
      <c r="W528" s="102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</row>
    <row r="529" spans="1:43" ht="12.75" customHeight="1" x14ac:dyDescent="0.25">
      <c r="A529" s="16"/>
      <c r="B529" s="88" t="s">
        <v>505</v>
      </c>
      <c r="C529" s="89" t="s">
        <v>149</v>
      </c>
      <c r="D529" s="89"/>
      <c r="E529" s="90" t="s">
        <v>506</v>
      </c>
      <c r="F529" s="91"/>
      <c r="G529" s="92"/>
      <c r="H529" s="93"/>
      <c r="I529" s="94">
        <v>1</v>
      </c>
      <c r="J529" s="90">
        <f>I529*G529</f>
        <v>0</v>
      </c>
      <c r="K529" s="95">
        <f t="shared" si="273"/>
        <v>105</v>
      </c>
      <c r="L529" s="96">
        <f>IF($U$1=1,U529,IF($S$1=1,S529,""))</f>
        <v>0</v>
      </c>
      <c r="M529" s="95">
        <f>IF($U$1=2,IF(P529=1,T529,$V$1),"")</f>
        <v>0.23</v>
      </c>
      <c r="N529" s="96">
        <f>IF($U$1=2,U529,"")</f>
        <v>0</v>
      </c>
      <c r="O529" s="97"/>
      <c r="P529" s="98">
        <v>1</v>
      </c>
      <c r="Q529" s="99"/>
      <c r="R529" s="100">
        <v>105</v>
      </c>
      <c r="S529" s="101">
        <f>R529*(1-$D$1)*G529</f>
        <v>0</v>
      </c>
      <c r="T529" s="102">
        <v>0.23</v>
      </c>
      <c r="U529" s="101">
        <f>IF(P529=1,T529*(1-$J$1)*G529,0)</f>
        <v>0</v>
      </c>
      <c r="V529" s="101"/>
      <c r="W529" s="102">
        <f>R529*X529/30</f>
        <v>3.5</v>
      </c>
      <c r="X529" s="7">
        <v>1</v>
      </c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</row>
    <row r="530" spans="1:43" ht="12.75" customHeight="1" x14ac:dyDescent="0.25">
      <c r="A530" s="16"/>
      <c r="B530" s="88" t="s">
        <v>507</v>
      </c>
      <c r="C530" s="89" t="s">
        <v>1423</v>
      </c>
      <c r="D530" s="89"/>
      <c r="E530" s="90" t="s">
        <v>508</v>
      </c>
      <c r="F530" s="91"/>
      <c r="G530" s="92"/>
      <c r="H530" s="93"/>
      <c r="I530" s="94">
        <v>22.8</v>
      </c>
      <c r="J530" s="90">
        <f t="shared" ref="J530:J542" si="288">I530*G530</f>
        <v>0</v>
      </c>
      <c r="K530" s="95">
        <f t="shared" ref="K530:K542" si="289">IF($U$1=1,IF(P530=1,T530,$V$1),IF($S$1=1,R530,""))</f>
        <v>1148</v>
      </c>
      <c r="L530" s="96">
        <f t="shared" ref="L530:L542" si="290">IF($U$1=1,U530,IF($S$1=1,S530,""))</f>
        <v>0</v>
      </c>
      <c r="M530" s="95">
        <f t="shared" ref="M530:M542" si="291">IF($U$1=2,IF(P530=1,T530,$V$1),"")</f>
        <v>2.57</v>
      </c>
      <c r="N530" s="96">
        <f t="shared" ref="N530:N542" si="292">IF($U$1=2,U530,"")</f>
        <v>0</v>
      </c>
      <c r="O530" s="97"/>
      <c r="P530" s="98">
        <v>1</v>
      </c>
      <c r="Q530" s="99"/>
      <c r="R530" s="100">
        <v>1148</v>
      </c>
      <c r="S530" s="101">
        <f t="shared" ref="S530:S542" si="293">R530*(1-$D$1)*G530</f>
        <v>0</v>
      </c>
      <c r="T530" s="102">
        <v>2.57</v>
      </c>
      <c r="U530" s="101">
        <f t="shared" ref="U530:U542" si="294">IF(P530=1,T530*(1-$J$1)*G530,0)</f>
        <v>0</v>
      </c>
      <c r="V530" s="101"/>
      <c r="W530" s="102"/>
      <c r="X530" s="7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</row>
    <row r="531" spans="1:43" ht="12.75" customHeight="1" x14ac:dyDescent="0.25">
      <c r="A531" s="16"/>
      <c r="B531" s="88" t="s">
        <v>1176</v>
      </c>
      <c r="C531" s="89" t="s">
        <v>1424</v>
      </c>
      <c r="D531" s="89"/>
      <c r="E531" s="90" t="s">
        <v>1177</v>
      </c>
      <c r="F531" s="91"/>
      <c r="G531" s="92"/>
      <c r="H531" s="93"/>
      <c r="I531" s="94">
        <v>0</v>
      </c>
      <c r="J531" s="90">
        <f t="shared" si="288"/>
        <v>0</v>
      </c>
      <c r="K531" s="95">
        <f t="shared" si="289"/>
        <v>525</v>
      </c>
      <c r="L531" s="96">
        <f t="shared" si="290"/>
        <v>0</v>
      </c>
      <c r="M531" s="95" t="str">
        <f t="shared" si="291"/>
        <v>Ej hyrbar</v>
      </c>
      <c r="N531" s="96">
        <f t="shared" si="292"/>
        <v>0</v>
      </c>
      <c r="O531" s="97"/>
      <c r="P531" s="98"/>
      <c r="Q531" s="99"/>
      <c r="R531" s="100">
        <v>525</v>
      </c>
      <c r="S531" s="101">
        <f t="shared" si="293"/>
        <v>0</v>
      </c>
      <c r="T531" s="102" t="s">
        <v>621</v>
      </c>
      <c r="U531" s="101">
        <f t="shared" si="294"/>
        <v>0</v>
      </c>
      <c r="V531" s="101"/>
      <c r="W531" s="102"/>
      <c r="X531" s="7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</row>
    <row r="532" spans="1:43" ht="12.75" customHeight="1" x14ac:dyDescent="0.25">
      <c r="A532" s="16"/>
      <c r="B532" s="88" t="s">
        <v>509</v>
      </c>
      <c r="C532" s="89" t="s">
        <v>1425</v>
      </c>
      <c r="D532" s="89"/>
      <c r="E532" s="90" t="s">
        <v>510</v>
      </c>
      <c r="F532" s="91"/>
      <c r="G532" s="92"/>
      <c r="H532" s="93"/>
      <c r="I532" s="94">
        <v>19.8</v>
      </c>
      <c r="J532" s="90">
        <f t="shared" si="288"/>
        <v>0</v>
      </c>
      <c r="K532" s="95">
        <f t="shared" si="289"/>
        <v>1017</v>
      </c>
      <c r="L532" s="96">
        <f t="shared" si="290"/>
        <v>0</v>
      </c>
      <c r="M532" s="95">
        <f t="shared" si="291"/>
        <v>2.2400000000000002</v>
      </c>
      <c r="N532" s="96">
        <f t="shared" si="292"/>
        <v>0</v>
      </c>
      <c r="O532" s="97"/>
      <c r="P532" s="98">
        <v>1</v>
      </c>
      <c r="Q532" s="99"/>
      <c r="R532" s="100">
        <v>1017</v>
      </c>
      <c r="S532" s="101">
        <f t="shared" si="293"/>
        <v>0</v>
      </c>
      <c r="T532" s="102">
        <v>2.2400000000000002</v>
      </c>
      <c r="U532" s="101">
        <f t="shared" si="294"/>
        <v>0</v>
      </c>
      <c r="V532" s="101"/>
      <c r="W532" s="102"/>
      <c r="X532" s="7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</row>
    <row r="533" spans="1:43" ht="12.75" customHeight="1" x14ac:dyDescent="0.25">
      <c r="A533" s="16"/>
      <c r="B533" s="88" t="s">
        <v>1178</v>
      </c>
      <c r="C533" s="89" t="s">
        <v>1426</v>
      </c>
      <c r="D533" s="89"/>
      <c r="E533" s="90" t="s">
        <v>1179</v>
      </c>
      <c r="F533" s="91"/>
      <c r="G533" s="92"/>
      <c r="H533" s="93"/>
      <c r="I533" s="94">
        <v>19.8</v>
      </c>
      <c r="J533" s="90">
        <f t="shared" si="288"/>
        <v>0</v>
      </c>
      <c r="K533" s="95">
        <f t="shared" si="289"/>
        <v>509</v>
      </c>
      <c r="L533" s="96">
        <f t="shared" si="290"/>
        <v>0</v>
      </c>
      <c r="M533" s="95" t="str">
        <f t="shared" si="291"/>
        <v>Ej hyrbar</v>
      </c>
      <c r="N533" s="96">
        <f t="shared" si="292"/>
        <v>0</v>
      </c>
      <c r="O533" s="97"/>
      <c r="P533" s="98"/>
      <c r="Q533" s="99"/>
      <c r="R533" s="100">
        <v>509</v>
      </c>
      <c r="S533" s="101">
        <f t="shared" si="293"/>
        <v>0</v>
      </c>
      <c r="T533" s="102" t="s">
        <v>621</v>
      </c>
      <c r="U533" s="101">
        <f t="shared" si="294"/>
        <v>0</v>
      </c>
      <c r="V533" s="101"/>
      <c r="W533" s="102"/>
      <c r="X533" s="7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</row>
    <row r="534" spans="1:43" ht="12.75" customHeight="1" x14ac:dyDescent="0.25">
      <c r="A534" s="16"/>
      <c r="B534" s="88" t="s">
        <v>511</v>
      </c>
      <c r="C534" s="89" t="s">
        <v>1427</v>
      </c>
      <c r="D534" s="89"/>
      <c r="E534" s="90" t="s">
        <v>512</v>
      </c>
      <c r="F534" s="91"/>
      <c r="G534" s="92"/>
      <c r="H534" s="93"/>
      <c r="I534" s="94">
        <v>27.4</v>
      </c>
      <c r="J534" s="90">
        <f t="shared" si="288"/>
        <v>0</v>
      </c>
      <c r="K534" s="95">
        <f t="shared" si="289"/>
        <v>1079</v>
      </c>
      <c r="L534" s="96">
        <f t="shared" si="290"/>
        <v>0</v>
      </c>
      <c r="M534" s="95">
        <f t="shared" si="291"/>
        <v>2.42</v>
      </c>
      <c r="N534" s="96">
        <f t="shared" si="292"/>
        <v>0</v>
      </c>
      <c r="O534" s="97"/>
      <c r="P534" s="98">
        <v>1</v>
      </c>
      <c r="Q534" s="99"/>
      <c r="R534" s="100">
        <v>1079</v>
      </c>
      <c r="S534" s="101">
        <f t="shared" si="293"/>
        <v>0</v>
      </c>
      <c r="T534" s="102">
        <v>2.42</v>
      </c>
      <c r="U534" s="101">
        <f t="shared" si="294"/>
        <v>0</v>
      </c>
      <c r="V534" s="101"/>
      <c r="W534" s="102"/>
      <c r="X534" s="7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</row>
    <row r="535" spans="1:43" ht="12.75" customHeight="1" x14ac:dyDescent="0.25">
      <c r="A535" s="16"/>
      <c r="B535" s="88" t="s">
        <v>1180</v>
      </c>
      <c r="C535" s="89" t="s">
        <v>1427</v>
      </c>
      <c r="D535" s="89"/>
      <c r="E535" s="90" t="s">
        <v>1181</v>
      </c>
      <c r="F535" s="91"/>
      <c r="G535" s="92"/>
      <c r="H535" s="93"/>
      <c r="I535" s="94">
        <v>23.8</v>
      </c>
      <c r="J535" s="90">
        <f t="shared" si="288"/>
        <v>0</v>
      </c>
      <c r="K535" s="95">
        <f t="shared" si="289"/>
        <v>980</v>
      </c>
      <c r="L535" s="96">
        <f t="shared" si="290"/>
        <v>0</v>
      </c>
      <c r="M535" s="95">
        <f t="shared" si="291"/>
        <v>2.1</v>
      </c>
      <c r="N535" s="96">
        <f t="shared" si="292"/>
        <v>0</v>
      </c>
      <c r="O535" s="97"/>
      <c r="P535" s="98">
        <v>1</v>
      </c>
      <c r="Q535" s="99"/>
      <c r="R535" s="100">
        <v>980</v>
      </c>
      <c r="S535" s="101">
        <f t="shared" si="293"/>
        <v>0</v>
      </c>
      <c r="T535" s="102">
        <v>2.1</v>
      </c>
      <c r="U535" s="101">
        <f t="shared" si="294"/>
        <v>0</v>
      </c>
      <c r="V535" s="101"/>
      <c r="W535" s="102"/>
      <c r="X535" s="7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</row>
    <row r="536" spans="1:43" ht="12.75" customHeight="1" x14ac:dyDescent="0.25">
      <c r="A536" s="16"/>
      <c r="B536" s="88" t="s">
        <v>513</v>
      </c>
      <c r="C536" s="89" t="s">
        <v>150</v>
      </c>
      <c r="D536" s="89"/>
      <c r="E536" s="90" t="s">
        <v>514</v>
      </c>
      <c r="F536" s="91"/>
      <c r="G536" s="92"/>
      <c r="H536" s="93"/>
      <c r="I536" s="94">
        <v>24.6</v>
      </c>
      <c r="J536" s="90">
        <f t="shared" si="288"/>
        <v>0</v>
      </c>
      <c r="K536" s="95">
        <f t="shared" si="289"/>
        <v>1105</v>
      </c>
      <c r="L536" s="96">
        <f t="shared" si="290"/>
        <v>0</v>
      </c>
      <c r="M536" s="95">
        <f t="shared" si="291"/>
        <v>2.2999999999999998</v>
      </c>
      <c r="N536" s="96">
        <f t="shared" si="292"/>
        <v>0</v>
      </c>
      <c r="O536" s="97"/>
      <c r="P536" s="98">
        <v>1</v>
      </c>
      <c r="Q536" s="99"/>
      <c r="R536" s="100">
        <v>1105</v>
      </c>
      <c r="S536" s="101">
        <f t="shared" si="293"/>
        <v>0</v>
      </c>
      <c r="T536" s="102">
        <v>2.2999999999999998</v>
      </c>
      <c r="U536" s="101">
        <f t="shared" si="294"/>
        <v>0</v>
      </c>
      <c r="V536" s="101"/>
      <c r="W536" s="102"/>
      <c r="X536" s="7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</row>
    <row r="537" spans="1:43" ht="12.75" customHeight="1" x14ac:dyDescent="0.25">
      <c r="A537" s="16"/>
      <c r="B537" s="88" t="s">
        <v>515</v>
      </c>
      <c r="C537" s="89" t="s">
        <v>1428</v>
      </c>
      <c r="D537" s="89"/>
      <c r="E537" s="90" t="s">
        <v>516</v>
      </c>
      <c r="F537" s="91"/>
      <c r="G537" s="92"/>
      <c r="H537" s="93"/>
      <c r="I537" s="94">
        <v>21.4</v>
      </c>
      <c r="J537" s="90">
        <f t="shared" si="288"/>
        <v>0</v>
      </c>
      <c r="K537" s="95">
        <f t="shared" si="289"/>
        <v>959</v>
      </c>
      <c r="L537" s="96">
        <f t="shared" si="290"/>
        <v>0</v>
      </c>
      <c r="M537" s="95">
        <f t="shared" si="291"/>
        <v>2</v>
      </c>
      <c r="N537" s="96">
        <f t="shared" si="292"/>
        <v>0</v>
      </c>
      <c r="O537" s="97"/>
      <c r="P537" s="98">
        <v>1</v>
      </c>
      <c r="Q537" s="99"/>
      <c r="R537" s="100">
        <v>959</v>
      </c>
      <c r="S537" s="101">
        <f t="shared" si="293"/>
        <v>0</v>
      </c>
      <c r="T537" s="102">
        <v>2</v>
      </c>
      <c r="U537" s="101">
        <f t="shared" si="294"/>
        <v>0</v>
      </c>
      <c r="V537" s="101"/>
      <c r="W537" s="102"/>
      <c r="X537" s="7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</row>
    <row r="538" spans="1:43" ht="12.75" customHeight="1" x14ac:dyDescent="0.25">
      <c r="A538" s="16"/>
      <c r="B538" s="88" t="s">
        <v>517</v>
      </c>
      <c r="C538" s="89" t="s">
        <v>1429</v>
      </c>
      <c r="D538" s="89"/>
      <c r="E538" s="90" t="s">
        <v>518</v>
      </c>
      <c r="F538" s="91"/>
      <c r="G538" s="92"/>
      <c r="H538" s="93"/>
      <c r="I538" s="94">
        <v>11</v>
      </c>
      <c r="J538" s="90">
        <f t="shared" si="288"/>
        <v>0</v>
      </c>
      <c r="K538" s="95">
        <f t="shared" si="289"/>
        <v>794</v>
      </c>
      <c r="L538" s="96">
        <f t="shared" si="290"/>
        <v>0</v>
      </c>
      <c r="M538" s="95">
        <f t="shared" si="291"/>
        <v>1.78</v>
      </c>
      <c r="N538" s="96">
        <f t="shared" si="292"/>
        <v>0</v>
      </c>
      <c r="O538" s="97"/>
      <c r="P538" s="98">
        <v>1</v>
      </c>
      <c r="Q538" s="99"/>
      <c r="R538" s="100">
        <v>794</v>
      </c>
      <c r="S538" s="101">
        <f t="shared" si="293"/>
        <v>0</v>
      </c>
      <c r="T538" s="102">
        <v>1.78</v>
      </c>
      <c r="U538" s="101">
        <f t="shared" si="294"/>
        <v>0</v>
      </c>
      <c r="V538" s="101"/>
      <c r="W538" s="102"/>
      <c r="X538" s="7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</row>
    <row r="539" spans="1:43" ht="12.75" customHeight="1" x14ac:dyDescent="0.25">
      <c r="A539" s="16"/>
      <c r="B539" s="88" t="s">
        <v>519</v>
      </c>
      <c r="C539" s="89" t="s">
        <v>151</v>
      </c>
      <c r="D539" s="89"/>
      <c r="E539" s="90" t="s">
        <v>520</v>
      </c>
      <c r="F539" s="91"/>
      <c r="G539" s="92"/>
      <c r="H539" s="93"/>
      <c r="I539" s="94">
        <v>17.5</v>
      </c>
      <c r="J539" s="90">
        <f t="shared" si="288"/>
        <v>0</v>
      </c>
      <c r="K539" s="95">
        <f t="shared" si="289"/>
        <v>734</v>
      </c>
      <c r="L539" s="96">
        <f t="shared" si="290"/>
        <v>0</v>
      </c>
      <c r="M539" s="95">
        <f t="shared" si="291"/>
        <v>1.64</v>
      </c>
      <c r="N539" s="96">
        <f t="shared" si="292"/>
        <v>0</v>
      </c>
      <c r="O539" s="97"/>
      <c r="P539" s="98">
        <v>1</v>
      </c>
      <c r="Q539" s="99"/>
      <c r="R539" s="100">
        <v>734</v>
      </c>
      <c r="S539" s="101">
        <f t="shared" si="293"/>
        <v>0</v>
      </c>
      <c r="T539" s="102">
        <v>1.64</v>
      </c>
      <c r="U539" s="101">
        <f t="shared" si="294"/>
        <v>0</v>
      </c>
      <c r="V539" s="101"/>
      <c r="W539" s="102"/>
      <c r="X539" s="7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</row>
    <row r="540" spans="1:43" ht="12.75" customHeight="1" x14ac:dyDescent="0.25">
      <c r="A540" s="16"/>
      <c r="B540" s="88" t="s">
        <v>521</v>
      </c>
      <c r="C540" s="89" t="s">
        <v>152</v>
      </c>
      <c r="D540" s="89"/>
      <c r="E540" s="90" t="s">
        <v>522</v>
      </c>
      <c r="F540" s="91"/>
      <c r="G540" s="92"/>
      <c r="H540" s="93"/>
      <c r="I540" s="94">
        <v>38</v>
      </c>
      <c r="J540" s="90">
        <f t="shared" si="288"/>
        <v>0</v>
      </c>
      <c r="K540" s="95">
        <f t="shared" si="289"/>
        <v>1979</v>
      </c>
      <c r="L540" s="96">
        <f t="shared" si="290"/>
        <v>0</v>
      </c>
      <c r="M540" s="95">
        <f t="shared" si="291"/>
        <v>3.89</v>
      </c>
      <c r="N540" s="96">
        <f t="shared" si="292"/>
        <v>0</v>
      </c>
      <c r="O540" s="97"/>
      <c r="P540" s="98">
        <v>1</v>
      </c>
      <c r="Q540" s="99"/>
      <c r="R540" s="100">
        <v>1979</v>
      </c>
      <c r="S540" s="101">
        <f t="shared" si="293"/>
        <v>0</v>
      </c>
      <c r="T540" s="102">
        <v>3.89</v>
      </c>
      <c r="U540" s="101">
        <f t="shared" si="294"/>
        <v>0</v>
      </c>
      <c r="V540" s="101"/>
      <c r="W540" s="102"/>
      <c r="X540" s="7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</row>
    <row r="541" spans="1:43" ht="12.75" customHeight="1" x14ac:dyDescent="0.25">
      <c r="A541" s="16"/>
      <c r="B541" s="88" t="s">
        <v>1182</v>
      </c>
      <c r="C541" s="89" t="s">
        <v>1430</v>
      </c>
      <c r="D541" s="89"/>
      <c r="E541" s="90" t="s">
        <v>1183</v>
      </c>
      <c r="F541" s="91"/>
      <c r="G541" s="92"/>
      <c r="H541" s="93"/>
      <c r="I541" s="94">
        <v>42</v>
      </c>
      <c r="J541" s="90">
        <f t="shared" si="288"/>
        <v>0</v>
      </c>
      <c r="K541" s="95">
        <f t="shared" si="289"/>
        <v>1929</v>
      </c>
      <c r="L541" s="96">
        <f t="shared" si="290"/>
        <v>0</v>
      </c>
      <c r="M541" s="95">
        <f t="shared" si="291"/>
        <v>4.32</v>
      </c>
      <c r="N541" s="96">
        <f t="shared" si="292"/>
        <v>0</v>
      </c>
      <c r="O541" s="97"/>
      <c r="P541" s="98">
        <v>1</v>
      </c>
      <c r="Q541" s="99"/>
      <c r="R541" s="100">
        <v>1929</v>
      </c>
      <c r="S541" s="101">
        <f t="shared" si="293"/>
        <v>0</v>
      </c>
      <c r="T541" s="102">
        <v>4.32</v>
      </c>
      <c r="U541" s="101">
        <f t="shared" si="294"/>
        <v>0</v>
      </c>
      <c r="V541" s="101"/>
      <c r="W541" s="102"/>
      <c r="X541" s="7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</row>
    <row r="542" spans="1:43" ht="12.75" customHeight="1" x14ac:dyDescent="0.25">
      <c r="A542" s="16"/>
      <c r="B542" s="88" t="s">
        <v>523</v>
      </c>
      <c r="C542" s="89" t="s">
        <v>153</v>
      </c>
      <c r="D542" s="89"/>
      <c r="E542" s="90" t="s">
        <v>524</v>
      </c>
      <c r="F542" s="91"/>
      <c r="G542" s="92"/>
      <c r="H542" s="93"/>
      <c r="I542" s="94">
        <v>31.1</v>
      </c>
      <c r="J542" s="90">
        <f t="shared" si="288"/>
        <v>0</v>
      </c>
      <c r="K542" s="95">
        <f t="shared" si="289"/>
        <v>1645</v>
      </c>
      <c r="L542" s="96">
        <f t="shared" si="290"/>
        <v>0</v>
      </c>
      <c r="M542" s="95">
        <f t="shared" si="291"/>
        <v>3.2</v>
      </c>
      <c r="N542" s="96">
        <f t="shared" si="292"/>
        <v>0</v>
      </c>
      <c r="O542" s="97"/>
      <c r="P542" s="98">
        <v>1</v>
      </c>
      <c r="Q542" s="99"/>
      <c r="R542" s="100">
        <v>1645</v>
      </c>
      <c r="S542" s="101">
        <f t="shared" si="293"/>
        <v>0</v>
      </c>
      <c r="T542" s="102">
        <v>3.2</v>
      </c>
      <c r="U542" s="101">
        <f t="shared" si="294"/>
        <v>0</v>
      </c>
      <c r="V542" s="101"/>
      <c r="W542" s="102"/>
      <c r="X542" s="7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</row>
    <row r="543" spans="1:43" ht="12.75" customHeight="1" x14ac:dyDescent="0.25">
      <c r="A543" s="16"/>
      <c r="B543" s="88" t="s">
        <v>525</v>
      </c>
      <c r="C543" s="89" t="s">
        <v>154</v>
      </c>
      <c r="D543" s="89"/>
      <c r="E543" s="90" t="s">
        <v>526</v>
      </c>
      <c r="F543" s="91"/>
      <c r="G543" s="92"/>
      <c r="H543" s="93"/>
      <c r="I543" s="94">
        <v>1</v>
      </c>
      <c r="J543" s="90">
        <f>I543*G543</f>
        <v>0</v>
      </c>
      <c r="K543" s="95">
        <f t="shared" si="273"/>
        <v>325</v>
      </c>
      <c r="L543" s="96">
        <f>IF($U$1=1,U543,IF($S$1=1,S543,""))</f>
        <v>0</v>
      </c>
      <c r="M543" s="95">
        <f>IF($U$1=2,IF(P543=1,T543,$V$1),"")</f>
        <v>0.93</v>
      </c>
      <c r="N543" s="96">
        <f>IF($U$1=2,U543,"")</f>
        <v>0</v>
      </c>
      <c r="O543" s="97"/>
      <c r="P543" s="98">
        <v>1</v>
      </c>
      <c r="Q543" s="99"/>
      <c r="R543" s="100">
        <v>325</v>
      </c>
      <c r="S543" s="101">
        <f>R543*(1-$D$1)*G543</f>
        <v>0</v>
      </c>
      <c r="T543" s="102">
        <v>0.93</v>
      </c>
      <c r="U543" s="101">
        <f>IF(P543=1,T543*(1-$J$1)*G543,0)</f>
        <v>0</v>
      </c>
      <c r="V543" s="101"/>
      <c r="W543" s="102">
        <f>R543*X543/30</f>
        <v>10.833333333333334</v>
      </c>
      <c r="X543" s="7">
        <v>1</v>
      </c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</row>
    <row r="544" spans="1:43" ht="12.75" customHeight="1" x14ac:dyDescent="0.25">
      <c r="A544" s="16"/>
      <c r="B544" s="88" t="s">
        <v>1184</v>
      </c>
      <c r="C544" s="89" t="s">
        <v>1431</v>
      </c>
      <c r="D544" s="89"/>
      <c r="E544" s="90" t="s">
        <v>1185</v>
      </c>
      <c r="F544" s="91"/>
      <c r="G544" s="92"/>
      <c r="H544" s="93"/>
      <c r="I544" s="94">
        <v>1</v>
      </c>
      <c r="J544" s="90">
        <f>I544*G544</f>
        <v>0</v>
      </c>
      <c r="K544" s="95">
        <f t="shared" si="273"/>
        <v>300</v>
      </c>
      <c r="L544" s="96">
        <f>IF($U$1=1,U544,IF($S$1=1,S544,""))</f>
        <v>0</v>
      </c>
      <c r="M544" s="95">
        <f>IF($U$1=2,IF(P544=1,T544,$V$1),"")</f>
        <v>0.67</v>
      </c>
      <c r="N544" s="96">
        <f>IF($U$1=2,U544,"")</f>
        <v>0</v>
      </c>
      <c r="O544" s="97"/>
      <c r="P544" s="98">
        <v>1</v>
      </c>
      <c r="Q544" s="99"/>
      <c r="R544" s="100">
        <v>300</v>
      </c>
      <c r="S544" s="101">
        <f>R544*(1-$D$1)*G544</f>
        <v>0</v>
      </c>
      <c r="T544" s="102">
        <v>0.67</v>
      </c>
      <c r="U544" s="101">
        <f>IF(P544=1,T544*(1-$J$1)*G544,0)</f>
        <v>0</v>
      </c>
      <c r="V544" s="101"/>
      <c r="W544" s="102">
        <f>R544*X544/30</f>
        <v>10</v>
      </c>
      <c r="X544" s="7">
        <v>1</v>
      </c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</row>
    <row r="545" spans="1:43" ht="12.75" customHeight="1" x14ac:dyDescent="0.25">
      <c r="A545" s="16"/>
      <c r="B545" s="88" t="s">
        <v>1186</v>
      </c>
      <c r="C545" s="89" t="s">
        <v>1432</v>
      </c>
      <c r="D545" s="89"/>
      <c r="E545" s="90" t="s">
        <v>1187</v>
      </c>
      <c r="F545" s="91"/>
      <c r="G545" s="92"/>
      <c r="H545" s="93"/>
      <c r="I545" s="94">
        <v>31.1</v>
      </c>
      <c r="J545" s="90">
        <f>I545*G545</f>
        <v>0</v>
      </c>
      <c r="K545" s="95">
        <f t="shared" si="273"/>
        <v>900</v>
      </c>
      <c r="L545" s="96">
        <f>IF($U$1=1,U545,IF($S$1=1,S545,""))</f>
        <v>0</v>
      </c>
      <c r="M545" s="95" t="str">
        <f>IF($U$1=2,IF(P545=1,T545,$V$1),"")</f>
        <v>Ej hyrbar</v>
      </c>
      <c r="N545" s="96">
        <f>IF($U$1=2,U545,"")</f>
        <v>0</v>
      </c>
      <c r="O545" s="97"/>
      <c r="P545" s="98"/>
      <c r="Q545" s="99"/>
      <c r="R545" s="100">
        <v>900</v>
      </c>
      <c r="S545" s="101">
        <f>R545*(1-$D$1)*G545</f>
        <v>0</v>
      </c>
      <c r="T545" s="102" t="s">
        <v>621</v>
      </c>
      <c r="U545" s="101">
        <f>IF(P545=1,T545*(1-$J$1)*G545,0)</f>
        <v>0</v>
      </c>
      <c r="V545" s="101"/>
      <c r="W545" s="102">
        <f>R545*X545/30</f>
        <v>30</v>
      </c>
      <c r="X545" s="7">
        <v>1</v>
      </c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</row>
    <row r="546" spans="1:43" ht="12.75" customHeight="1" x14ac:dyDescent="0.3">
      <c r="A546" s="16"/>
      <c r="B546" s="88" t="s">
        <v>177</v>
      </c>
      <c r="C546" s="23" t="s">
        <v>1</v>
      </c>
      <c r="D546" s="23"/>
      <c r="E546" s="90" t="s">
        <v>177</v>
      </c>
      <c r="F546" s="102"/>
      <c r="G546" s="112"/>
      <c r="H546" s="112"/>
      <c r="I546" s="94"/>
      <c r="J546" s="90"/>
      <c r="K546" s="95"/>
      <c r="L546" s="90"/>
      <c r="M546" s="90"/>
      <c r="N546" s="90"/>
      <c r="O546" s="113"/>
      <c r="P546" s="99"/>
      <c r="Q546" s="99"/>
      <c r="R546" s="100"/>
      <c r="S546" s="101"/>
      <c r="T546" s="102"/>
      <c r="U546" s="102"/>
      <c r="V546" s="102"/>
      <c r="W546" s="102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</row>
    <row r="547" spans="1:43" ht="12.75" customHeight="1" x14ac:dyDescent="0.25">
      <c r="A547" s="16"/>
      <c r="B547" s="88" t="s">
        <v>529</v>
      </c>
      <c r="C547" s="89" t="s">
        <v>1433</v>
      </c>
      <c r="D547" s="89"/>
      <c r="E547" s="90" t="s">
        <v>528</v>
      </c>
      <c r="F547" s="91"/>
      <c r="G547" s="92"/>
      <c r="H547" s="93"/>
      <c r="I547" s="94">
        <v>23</v>
      </c>
      <c r="J547" s="90">
        <f t="shared" ref="J547:J556" si="295">I547*G547</f>
        <v>0</v>
      </c>
      <c r="K547" s="95">
        <f t="shared" si="273"/>
        <v>18000</v>
      </c>
      <c r="L547" s="96">
        <f t="shared" ref="L547:L556" si="296">IF($U$1=1,U547,IF($S$1=1,S547,""))</f>
        <v>0</v>
      </c>
      <c r="M547" s="95">
        <f t="shared" ref="M547:M556" si="297">IF($U$1=2,IF(P547=1,T547,$V$1),"")</f>
        <v>34.799999999999997</v>
      </c>
      <c r="N547" s="96">
        <f t="shared" ref="N547:N556" si="298">IF($U$1=2,U547,"")</f>
        <v>0</v>
      </c>
      <c r="O547" s="97"/>
      <c r="P547" s="98">
        <v>1</v>
      </c>
      <c r="Q547" s="99"/>
      <c r="R547" s="100">
        <v>18000</v>
      </c>
      <c r="S547" s="101">
        <f t="shared" ref="S547:S556" si="299">R547*(1-$D$1)*G547</f>
        <v>0</v>
      </c>
      <c r="T547" s="102">
        <v>34.799999999999997</v>
      </c>
      <c r="U547" s="101">
        <f t="shared" ref="U547:U556" si="300">IF(P547=1,T547*(1-$J$1)*G547,0)</f>
        <v>0</v>
      </c>
      <c r="V547" s="101"/>
      <c r="W547" s="102"/>
      <c r="X547" s="7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</row>
    <row r="548" spans="1:43" ht="12.75" customHeight="1" x14ac:dyDescent="0.25">
      <c r="A548" s="16"/>
      <c r="B548" s="88" t="s">
        <v>1188</v>
      </c>
      <c r="C548" s="89" t="s">
        <v>1434</v>
      </c>
      <c r="D548" s="89"/>
      <c r="E548" s="90" t="s">
        <v>1189</v>
      </c>
      <c r="F548" s="91"/>
      <c r="G548" s="92"/>
      <c r="H548" s="93"/>
      <c r="I548" s="94">
        <v>0</v>
      </c>
      <c r="J548" s="90">
        <f t="shared" si="295"/>
        <v>0</v>
      </c>
      <c r="K548" s="95">
        <f>IF($U$1=1,IF(P548=1,T548,$V$1),IF($S$1=1,R548,""))</f>
        <v>2040</v>
      </c>
      <c r="L548" s="96">
        <f t="shared" si="296"/>
        <v>0</v>
      </c>
      <c r="M548" s="95">
        <f t="shared" si="297"/>
        <v>4.57</v>
      </c>
      <c r="N548" s="96">
        <f t="shared" si="298"/>
        <v>0</v>
      </c>
      <c r="O548" s="97"/>
      <c r="P548" s="98">
        <v>1</v>
      </c>
      <c r="Q548" s="99"/>
      <c r="R548" s="100">
        <v>2040</v>
      </c>
      <c r="S548" s="101">
        <f t="shared" si="299"/>
        <v>0</v>
      </c>
      <c r="T548" s="102">
        <v>4.57</v>
      </c>
      <c r="U548" s="101">
        <f t="shared" si="300"/>
        <v>0</v>
      </c>
      <c r="V548" s="101"/>
      <c r="W548" s="102"/>
      <c r="X548" s="7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</row>
    <row r="549" spans="1:43" ht="12.75" customHeight="1" x14ac:dyDescent="0.25">
      <c r="A549" s="16"/>
      <c r="B549" s="88" t="s">
        <v>1190</v>
      </c>
      <c r="C549" s="89" t="s">
        <v>1435</v>
      </c>
      <c r="D549" s="89"/>
      <c r="E549" s="90" t="s">
        <v>1191</v>
      </c>
      <c r="F549" s="91"/>
      <c r="G549" s="92"/>
      <c r="H549" s="93"/>
      <c r="I549" s="94">
        <v>0</v>
      </c>
      <c r="J549" s="90">
        <f t="shared" si="295"/>
        <v>0</v>
      </c>
      <c r="K549" s="95">
        <f>IF($U$1=1,IF(P549=1,T549,$V$1),IF($S$1=1,R549,""))</f>
        <v>1870</v>
      </c>
      <c r="L549" s="96">
        <f t="shared" si="296"/>
        <v>0</v>
      </c>
      <c r="M549" s="95" t="str">
        <f t="shared" si="297"/>
        <v>Ej hyrbar</v>
      </c>
      <c r="N549" s="96">
        <f t="shared" si="298"/>
        <v>0</v>
      </c>
      <c r="O549" s="97"/>
      <c r="P549" s="98"/>
      <c r="Q549" s="99"/>
      <c r="R549" s="100">
        <v>1870</v>
      </c>
      <c r="S549" s="101">
        <f t="shared" si="299"/>
        <v>0</v>
      </c>
      <c r="T549" s="102" t="s">
        <v>621</v>
      </c>
      <c r="U549" s="101">
        <f t="shared" si="300"/>
        <v>0</v>
      </c>
      <c r="V549" s="101"/>
      <c r="W549" s="102"/>
      <c r="X549" s="7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</row>
    <row r="550" spans="1:43" ht="12.75" customHeight="1" x14ac:dyDescent="0.25">
      <c r="A550" s="16"/>
      <c r="B550" s="88" t="s">
        <v>1192</v>
      </c>
      <c r="C550" s="89" t="s">
        <v>1436</v>
      </c>
      <c r="D550" s="89"/>
      <c r="E550" s="90" t="s">
        <v>1193</v>
      </c>
      <c r="F550" s="91"/>
      <c r="G550" s="92"/>
      <c r="H550" s="93"/>
      <c r="I550" s="94">
        <v>0</v>
      </c>
      <c r="J550" s="90">
        <f t="shared" si="295"/>
        <v>0</v>
      </c>
      <c r="K550" s="95">
        <f>IF($U$1=1,IF(P550=1,T550,$V$1),IF($S$1=1,R550,""))</f>
        <v>1738</v>
      </c>
      <c r="L550" s="96">
        <f t="shared" si="296"/>
        <v>0</v>
      </c>
      <c r="M550" s="95">
        <f t="shared" si="297"/>
        <v>4.1900000000000004</v>
      </c>
      <c r="N550" s="96">
        <f t="shared" si="298"/>
        <v>0</v>
      </c>
      <c r="O550" s="97"/>
      <c r="P550" s="98">
        <v>1</v>
      </c>
      <c r="Q550" s="99"/>
      <c r="R550" s="100">
        <v>1738</v>
      </c>
      <c r="S550" s="101">
        <f t="shared" si="299"/>
        <v>0</v>
      </c>
      <c r="T550" s="102">
        <v>4.1900000000000004</v>
      </c>
      <c r="U550" s="101">
        <f t="shared" si="300"/>
        <v>0</v>
      </c>
      <c r="V550" s="101"/>
      <c r="W550" s="102"/>
      <c r="X550" s="7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</row>
    <row r="551" spans="1:43" ht="12.75" customHeight="1" x14ac:dyDescent="0.25">
      <c r="A551" s="16"/>
      <c r="B551" s="88" t="s">
        <v>1194</v>
      </c>
      <c r="C551" s="89" t="s">
        <v>1437</v>
      </c>
      <c r="D551" s="89"/>
      <c r="E551" s="90" t="s">
        <v>1195</v>
      </c>
      <c r="F551" s="91"/>
      <c r="G551" s="92"/>
      <c r="H551" s="93"/>
      <c r="I551" s="94">
        <v>0</v>
      </c>
      <c r="J551" s="90">
        <f t="shared" si="295"/>
        <v>0</v>
      </c>
      <c r="K551" s="95">
        <f>IF($U$1=1,IF(P551=1,T551,$V$1),IF($S$1=1,R551,""))</f>
        <v>1360</v>
      </c>
      <c r="L551" s="96">
        <f t="shared" si="296"/>
        <v>0</v>
      </c>
      <c r="M551" s="95">
        <f t="shared" si="297"/>
        <v>3.05</v>
      </c>
      <c r="N551" s="96">
        <f t="shared" si="298"/>
        <v>0</v>
      </c>
      <c r="O551" s="97"/>
      <c r="P551" s="98">
        <v>1</v>
      </c>
      <c r="Q551" s="99"/>
      <c r="R551" s="100">
        <v>1360</v>
      </c>
      <c r="S551" s="101">
        <f t="shared" si="299"/>
        <v>0</v>
      </c>
      <c r="T551" s="102">
        <v>3.05</v>
      </c>
      <c r="U551" s="101">
        <f t="shared" si="300"/>
        <v>0</v>
      </c>
      <c r="V551" s="101"/>
      <c r="W551" s="102"/>
      <c r="X551" s="7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</row>
    <row r="552" spans="1:43" ht="12.75" customHeight="1" x14ac:dyDescent="0.25">
      <c r="A552" s="16"/>
      <c r="B552" s="88" t="s">
        <v>1196</v>
      </c>
      <c r="C552" s="89" t="s">
        <v>1438</v>
      </c>
      <c r="D552" s="89"/>
      <c r="E552" s="90" t="s">
        <v>1197</v>
      </c>
      <c r="F552" s="91"/>
      <c r="G552" s="92"/>
      <c r="H552" s="93"/>
      <c r="I552" s="94">
        <v>0.5</v>
      </c>
      <c r="J552" s="90">
        <f t="shared" si="295"/>
        <v>0</v>
      </c>
      <c r="K552" s="95">
        <f>IF($U$1=1,IF(P552=1,T552,$V$1),IF($S$1=1,R552,""))</f>
        <v>75</v>
      </c>
      <c r="L552" s="96">
        <f t="shared" si="296"/>
        <v>0</v>
      </c>
      <c r="M552" s="95" t="str">
        <f t="shared" si="297"/>
        <v>Ej hyrbar</v>
      </c>
      <c r="N552" s="96">
        <f t="shared" si="298"/>
        <v>0</v>
      </c>
      <c r="O552" s="97"/>
      <c r="P552" s="98"/>
      <c r="Q552" s="99"/>
      <c r="R552" s="100">
        <v>75</v>
      </c>
      <c r="S552" s="101">
        <f t="shared" si="299"/>
        <v>0</v>
      </c>
      <c r="T552" s="102" t="s">
        <v>621</v>
      </c>
      <c r="U552" s="101">
        <f t="shared" si="300"/>
        <v>0</v>
      </c>
      <c r="V552" s="101"/>
      <c r="W552" s="102"/>
      <c r="X552" s="7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</row>
    <row r="553" spans="1:43" ht="12.75" customHeight="1" x14ac:dyDescent="0.25">
      <c r="A553" s="16"/>
      <c r="B553" s="88" t="s">
        <v>1198</v>
      </c>
      <c r="C553" s="89" t="s">
        <v>1439</v>
      </c>
      <c r="D553" s="89"/>
      <c r="E553" s="90" t="s">
        <v>1199</v>
      </c>
      <c r="F553" s="91"/>
      <c r="G553" s="92"/>
      <c r="H553" s="93"/>
      <c r="I553" s="94">
        <v>0.5</v>
      </c>
      <c r="J553" s="90">
        <f t="shared" si="295"/>
        <v>0</v>
      </c>
      <c r="K553" s="95">
        <f t="shared" si="273"/>
        <v>340</v>
      </c>
      <c r="L553" s="96">
        <f t="shared" si="296"/>
        <v>0</v>
      </c>
      <c r="M553" s="95" t="str">
        <f t="shared" si="297"/>
        <v>Ej hyrbar</v>
      </c>
      <c r="N553" s="96">
        <f t="shared" si="298"/>
        <v>0</v>
      </c>
      <c r="O553" s="97"/>
      <c r="P553" s="98"/>
      <c r="Q553" s="99"/>
      <c r="R553" s="100">
        <v>340</v>
      </c>
      <c r="S553" s="101">
        <f t="shared" si="299"/>
        <v>0</v>
      </c>
      <c r="T553" s="102" t="s">
        <v>621</v>
      </c>
      <c r="U553" s="101">
        <f t="shared" si="300"/>
        <v>0</v>
      </c>
      <c r="V553" s="101"/>
      <c r="W553" s="102"/>
      <c r="X553" s="7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</row>
    <row r="554" spans="1:43" ht="12.75" customHeight="1" x14ac:dyDescent="0.25">
      <c r="A554" s="16"/>
      <c r="B554" s="88" t="s">
        <v>1200</v>
      </c>
      <c r="C554" s="89" t="s">
        <v>1440</v>
      </c>
      <c r="D554" s="89"/>
      <c r="E554" s="90" t="s">
        <v>1201</v>
      </c>
      <c r="F554" s="91"/>
      <c r="G554" s="92"/>
      <c r="H554" s="93"/>
      <c r="I554" s="94">
        <v>0.5</v>
      </c>
      <c r="J554" s="90">
        <f t="shared" si="295"/>
        <v>0</v>
      </c>
      <c r="K554" s="95">
        <f t="shared" si="273"/>
        <v>291</v>
      </c>
      <c r="L554" s="96">
        <f t="shared" si="296"/>
        <v>0</v>
      </c>
      <c r="M554" s="95" t="str">
        <f t="shared" si="297"/>
        <v>Ej hyrbar</v>
      </c>
      <c r="N554" s="96">
        <f t="shared" si="298"/>
        <v>0</v>
      </c>
      <c r="O554" s="97"/>
      <c r="P554" s="98"/>
      <c r="Q554" s="99"/>
      <c r="R554" s="100">
        <v>291</v>
      </c>
      <c r="S554" s="101">
        <f t="shared" si="299"/>
        <v>0</v>
      </c>
      <c r="T554" s="102" t="s">
        <v>621</v>
      </c>
      <c r="U554" s="101">
        <f t="shared" si="300"/>
        <v>0</v>
      </c>
      <c r="V554" s="101"/>
      <c r="W554" s="102"/>
      <c r="X554" s="7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</row>
    <row r="555" spans="1:43" ht="12.75" customHeight="1" x14ac:dyDescent="0.25">
      <c r="A555" s="16"/>
      <c r="B555" s="88" t="s">
        <v>530</v>
      </c>
      <c r="C555" s="89" t="s">
        <v>1441</v>
      </c>
      <c r="D555" s="89"/>
      <c r="E555" s="90" t="s">
        <v>531</v>
      </c>
      <c r="F555" s="91"/>
      <c r="G555" s="92"/>
      <c r="H555" s="93"/>
      <c r="I555" s="94">
        <v>0.7</v>
      </c>
      <c r="J555" s="90">
        <f t="shared" si="295"/>
        <v>0</v>
      </c>
      <c r="K555" s="95">
        <f t="shared" si="273"/>
        <v>153</v>
      </c>
      <c r="L555" s="96">
        <f t="shared" si="296"/>
        <v>0</v>
      </c>
      <c r="M555" s="95">
        <f t="shared" si="297"/>
        <v>0.34</v>
      </c>
      <c r="N555" s="96">
        <f t="shared" si="298"/>
        <v>0</v>
      </c>
      <c r="O555" s="97"/>
      <c r="P555" s="98">
        <v>1</v>
      </c>
      <c r="Q555" s="99"/>
      <c r="R555" s="100">
        <v>153</v>
      </c>
      <c r="S555" s="101">
        <f t="shared" si="299"/>
        <v>0</v>
      </c>
      <c r="T555" s="102">
        <v>0.34</v>
      </c>
      <c r="U555" s="101">
        <f t="shared" si="300"/>
        <v>0</v>
      </c>
      <c r="V555" s="101"/>
      <c r="W555" s="102"/>
      <c r="X555" s="7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</row>
    <row r="556" spans="1:43" ht="12.75" customHeight="1" x14ac:dyDescent="0.25">
      <c r="A556" s="16"/>
      <c r="B556" s="88" t="s">
        <v>1202</v>
      </c>
      <c r="C556" s="89" t="s">
        <v>1442</v>
      </c>
      <c r="D556" s="89"/>
      <c r="E556" s="90" t="s">
        <v>527</v>
      </c>
      <c r="F556" s="112"/>
      <c r="G556" s="92"/>
      <c r="H556" s="92"/>
      <c r="I556" s="94">
        <v>0.7</v>
      </c>
      <c r="J556" s="90">
        <f t="shared" si="295"/>
        <v>0</v>
      </c>
      <c r="K556" s="95">
        <f>IF($U$1=1,IF(P556=1,T556,$V$1),IF($S$1=1,R556,""))</f>
        <v>333</v>
      </c>
      <c r="L556" s="96">
        <f t="shared" si="296"/>
        <v>0</v>
      </c>
      <c r="M556" s="95">
        <f t="shared" si="297"/>
        <v>0.75</v>
      </c>
      <c r="N556" s="96">
        <f t="shared" si="298"/>
        <v>0</v>
      </c>
      <c r="O556" s="97"/>
      <c r="P556" s="98">
        <v>1</v>
      </c>
      <c r="Q556" s="99"/>
      <c r="R556" s="100">
        <v>333</v>
      </c>
      <c r="S556" s="101">
        <f t="shared" si="299"/>
        <v>0</v>
      </c>
      <c r="T556" s="102">
        <v>0.75</v>
      </c>
      <c r="U556" s="101">
        <f t="shared" si="300"/>
        <v>0</v>
      </c>
      <c r="V556" s="101"/>
      <c r="W556" s="102"/>
      <c r="X556" s="7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</row>
    <row r="557" spans="1:43" ht="12.75" customHeight="1" x14ac:dyDescent="0.3">
      <c r="A557" s="16"/>
      <c r="B557" s="88"/>
      <c r="C557" s="23" t="s">
        <v>574</v>
      </c>
      <c r="D557" s="116"/>
      <c r="E557" s="90"/>
      <c r="F557" s="102"/>
      <c r="G557" s="112"/>
      <c r="H557" s="112"/>
      <c r="I557" s="90"/>
      <c r="J557" s="90"/>
      <c r="K557" s="95"/>
      <c r="L557" s="90"/>
      <c r="M557" s="90"/>
      <c r="N557" s="90"/>
      <c r="O557" s="113"/>
      <c r="P557" s="99">
        <v>1</v>
      </c>
      <c r="Q557" s="99"/>
      <c r="R557" s="100"/>
      <c r="S557" s="102"/>
      <c r="T557" s="102"/>
      <c r="U557" s="102"/>
      <c r="V557" s="102"/>
      <c r="W557" s="102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</row>
    <row r="558" spans="1:43" ht="12.75" customHeight="1" x14ac:dyDescent="0.25">
      <c r="A558" s="16"/>
      <c r="B558" s="88" t="s">
        <v>575</v>
      </c>
      <c r="C558" s="116" t="s">
        <v>577</v>
      </c>
      <c r="D558" s="116"/>
      <c r="E558" s="116" t="s">
        <v>576</v>
      </c>
      <c r="F558" s="91"/>
      <c r="G558" s="92"/>
      <c r="H558" s="93"/>
      <c r="I558" s="94">
        <v>5.0999999999999996</v>
      </c>
      <c r="J558" s="90">
        <f>I558*G558</f>
        <v>0</v>
      </c>
      <c r="K558" s="95">
        <f t="shared" si="273"/>
        <v>1258</v>
      </c>
      <c r="L558" s="96">
        <f>IF($U$1=1,U558,IF($S$1=1,S558,""))</f>
        <v>0</v>
      </c>
      <c r="M558" s="95">
        <f>IF($U$1=2,IF(P558=1,T558,$V$1),"")</f>
        <v>3.77</v>
      </c>
      <c r="N558" s="96">
        <f>IF($U$1=2,U558,"")</f>
        <v>0</v>
      </c>
      <c r="O558" s="97"/>
      <c r="P558" s="98">
        <v>1</v>
      </c>
      <c r="Q558" s="99"/>
      <c r="R558" s="100">
        <v>1258</v>
      </c>
      <c r="S558" s="101">
        <f>R558*(1-$D$1)*G558</f>
        <v>0</v>
      </c>
      <c r="T558" s="102">
        <v>3.77</v>
      </c>
      <c r="U558" s="101">
        <f>IF(P558=1,T558*(1-$J$1)*G558,0)</f>
        <v>0</v>
      </c>
      <c r="V558" s="101"/>
      <c r="W558" s="102"/>
      <c r="X558" s="7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</row>
    <row r="559" spans="1:43" ht="12.75" customHeight="1" x14ac:dyDescent="0.25">
      <c r="A559" s="16"/>
      <c r="B559" s="88" t="s">
        <v>578</v>
      </c>
      <c r="C559" s="116" t="s">
        <v>580</v>
      </c>
      <c r="D559" s="116"/>
      <c r="E559" s="116" t="s">
        <v>579</v>
      </c>
      <c r="F559" s="91"/>
      <c r="G559" s="92"/>
      <c r="H559" s="93"/>
      <c r="I559" s="94">
        <v>5.0999999999999996</v>
      </c>
      <c r="J559" s="90">
        <f>I559*G559</f>
        <v>0</v>
      </c>
      <c r="K559" s="95">
        <f t="shared" si="273"/>
        <v>1220</v>
      </c>
      <c r="L559" s="96">
        <f>IF($U$1=1,U559,IF($S$1=1,S559,""))</f>
        <v>0</v>
      </c>
      <c r="M559" s="95">
        <f>IF($U$1=2,IF(P559=1,T559,$V$1),"")</f>
        <v>3.66</v>
      </c>
      <c r="N559" s="96">
        <f>IF($U$1=2,U559,"")</f>
        <v>0</v>
      </c>
      <c r="O559" s="97"/>
      <c r="P559" s="98">
        <v>1</v>
      </c>
      <c r="Q559" s="99"/>
      <c r="R559" s="100">
        <v>1220</v>
      </c>
      <c r="S559" s="101">
        <f>R559*(1-$D$1)*G559</f>
        <v>0</v>
      </c>
      <c r="T559" s="102">
        <v>3.66</v>
      </c>
      <c r="U559" s="101">
        <f>IF(P559=1,T559*(1-$J$1)*G559,0)</f>
        <v>0</v>
      </c>
      <c r="V559" s="101"/>
      <c r="W559" s="102"/>
      <c r="X559" s="7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</row>
    <row r="560" spans="1:43" ht="12.75" customHeight="1" x14ac:dyDescent="0.25">
      <c r="A560" s="16"/>
      <c r="B560" s="88" t="s">
        <v>581</v>
      </c>
      <c r="C560" s="116" t="s">
        <v>583</v>
      </c>
      <c r="D560" s="116"/>
      <c r="E560" s="116" t="s">
        <v>582</v>
      </c>
      <c r="F560" s="91"/>
      <c r="G560" s="92"/>
      <c r="H560" s="93"/>
      <c r="I560" s="94">
        <v>5.3</v>
      </c>
      <c r="J560" s="90">
        <f>I560*G560</f>
        <v>0</v>
      </c>
      <c r="K560" s="95">
        <f t="shared" si="273"/>
        <v>1302</v>
      </c>
      <c r="L560" s="96">
        <f>IF($U$1=1,U560,IF($S$1=1,S560,""))</f>
        <v>0</v>
      </c>
      <c r="M560" s="95">
        <f>IF($U$1=2,IF(P560=1,T560,$V$1),"")</f>
        <v>3.91</v>
      </c>
      <c r="N560" s="96">
        <f>IF($U$1=2,U560,"")</f>
        <v>0</v>
      </c>
      <c r="O560" s="97"/>
      <c r="P560" s="98">
        <v>1</v>
      </c>
      <c r="Q560" s="99"/>
      <c r="R560" s="100">
        <v>1302</v>
      </c>
      <c r="S560" s="101">
        <f>R560*(1-$D$1)*G560</f>
        <v>0</v>
      </c>
      <c r="T560" s="102">
        <v>3.91</v>
      </c>
      <c r="U560" s="101">
        <f>IF(P560=1,T560*(1-$J$1)*G560,0)</f>
        <v>0</v>
      </c>
      <c r="V560" s="101"/>
      <c r="W560" s="102"/>
      <c r="X560" s="7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</row>
    <row r="561" spans="1:43" ht="12.75" customHeight="1" x14ac:dyDescent="0.3">
      <c r="A561" s="16"/>
      <c r="B561" s="88"/>
      <c r="C561" s="23" t="s">
        <v>613</v>
      </c>
      <c r="D561" s="116"/>
      <c r="E561" s="90"/>
      <c r="F561" s="102"/>
      <c r="G561" s="112"/>
      <c r="H561" s="102"/>
      <c r="I561" s="94"/>
      <c r="J561" s="94"/>
      <c r="K561" s="95"/>
      <c r="L561" s="90"/>
      <c r="M561" s="90"/>
      <c r="N561" s="90"/>
      <c r="O561" s="113"/>
      <c r="P561" s="99"/>
      <c r="Q561" s="99"/>
      <c r="R561" s="100"/>
      <c r="S561" s="102"/>
      <c r="T561" s="102"/>
      <c r="U561" s="102"/>
      <c r="V561" s="102"/>
      <c r="W561" s="102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</row>
    <row r="562" spans="1:43" ht="12.75" customHeight="1" x14ac:dyDescent="0.25">
      <c r="A562" s="16"/>
      <c r="B562" s="88" t="s">
        <v>584</v>
      </c>
      <c r="C562" s="116" t="s">
        <v>586</v>
      </c>
      <c r="D562" s="116"/>
      <c r="E562" s="116" t="s">
        <v>585</v>
      </c>
      <c r="F562" s="91"/>
      <c r="G562" s="92"/>
      <c r="H562" s="93"/>
      <c r="I562" s="94">
        <v>4.5999999999999996</v>
      </c>
      <c r="J562" s="90">
        <f>I562*G562</f>
        <v>0</v>
      </c>
      <c r="K562" s="95">
        <f t="shared" si="273"/>
        <v>817</v>
      </c>
      <c r="L562" s="96">
        <f>IF($U$1=1,U562,IF($S$1=1,S562,""))</f>
        <v>0</v>
      </c>
      <c r="M562" s="95">
        <f>IF($U$1=2,IF(P562=1,T562,$V$1),"")</f>
        <v>2.4500000000000002</v>
      </c>
      <c r="N562" s="96">
        <f>IF($U$1=2,U562,"")</f>
        <v>0</v>
      </c>
      <c r="O562" s="97"/>
      <c r="P562" s="136">
        <v>1</v>
      </c>
      <c r="Q562" s="99"/>
      <c r="R562" s="100">
        <v>817</v>
      </c>
      <c r="S562" s="101">
        <f>R562*(1-$D$1)*G562</f>
        <v>0</v>
      </c>
      <c r="T562" s="102">
        <v>2.4500000000000002</v>
      </c>
      <c r="U562" s="101">
        <f>IF(P562=1,T562*(1-$J$1)*G562,0)</f>
        <v>0</v>
      </c>
      <c r="V562" s="101"/>
      <c r="W562" s="102"/>
      <c r="X562" s="7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</row>
    <row r="563" spans="1:43" ht="12.75" customHeight="1" x14ac:dyDescent="0.25">
      <c r="A563" s="16"/>
      <c r="B563" s="88" t="s">
        <v>587</v>
      </c>
      <c r="C563" s="116" t="s">
        <v>589</v>
      </c>
      <c r="D563" s="116"/>
      <c r="E563" s="116" t="s">
        <v>588</v>
      </c>
      <c r="F563" s="91"/>
      <c r="G563" s="92"/>
      <c r="H563" s="93"/>
      <c r="I563" s="94">
        <v>3.4</v>
      </c>
      <c r="J563" s="90">
        <f>I563*G563</f>
        <v>0</v>
      </c>
      <c r="K563" s="95">
        <f t="shared" si="273"/>
        <v>694</v>
      </c>
      <c r="L563" s="96">
        <f>IF($U$1=1,U563,IF($S$1=1,S563,""))</f>
        <v>0</v>
      </c>
      <c r="M563" s="95">
        <f>IF($U$1=2,IF(P563=1,T563,$V$1),"")</f>
        <v>2.08</v>
      </c>
      <c r="N563" s="96">
        <f>IF($U$1=2,U563,"")</f>
        <v>0</v>
      </c>
      <c r="O563" s="97"/>
      <c r="P563" s="136">
        <v>1</v>
      </c>
      <c r="Q563" s="99"/>
      <c r="R563" s="100">
        <v>694</v>
      </c>
      <c r="S563" s="101">
        <f>R563*(1-$D$1)*G563</f>
        <v>0</v>
      </c>
      <c r="T563" s="102">
        <v>2.08</v>
      </c>
      <c r="U563" s="101">
        <f>IF(P563=1,T563*(1-$J$1)*G563,0)</f>
        <v>0</v>
      </c>
      <c r="V563" s="101"/>
      <c r="W563" s="102"/>
      <c r="X563" s="7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</row>
    <row r="564" spans="1:43" ht="12.75" customHeight="1" x14ac:dyDescent="0.25">
      <c r="A564" s="16"/>
      <c r="B564" s="88" t="s">
        <v>590</v>
      </c>
      <c r="C564" s="90" t="s">
        <v>592</v>
      </c>
      <c r="D564" s="90"/>
      <c r="E564" s="90" t="s">
        <v>591</v>
      </c>
      <c r="F564" s="91"/>
      <c r="G564" s="92"/>
      <c r="H564" s="93"/>
      <c r="I564" s="94">
        <v>3.2</v>
      </c>
      <c r="J564" s="90">
        <f>I564*G564</f>
        <v>0</v>
      </c>
      <c r="K564" s="95">
        <f t="shared" si="273"/>
        <v>810</v>
      </c>
      <c r="L564" s="96">
        <f>IF($U$1=1,U564,IF($S$1=1,S564,""))</f>
        <v>0</v>
      </c>
      <c r="M564" s="95">
        <f>IF($U$1=2,IF(P564=1,T564,$V$1),"")</f>
        <v>2.4300000000000002</v>
      </c>
      <c r="N564" s="96">
        <f>IF($U$1=2,U564,"")</f>
        <v>0</v>
      </c>
      <c r="O564" s="97"/>
      <c r="P564" s="136">
        <v>1</v>
      </c>
      <c r="Q564" s="99"/>
      <c r="R564" s="100">
        <v>810</v>
      </c>
      <c r="S564" s="101">
        <f>R564*(1-$D$1)*G564</f>
        <v>0</v>
      </c>
      <c r="T564" s="102">
        <v>2.4300000000000002</v>
      </c>
      <c r="U564" s="101">
        <f>IF(P564=1,T564*(1-$J$1)*G564,0)</f>
        <v>0</v>
      </c>
      <c r="V564" s="101"/>
      <c r="W564" s="102"/>
      <c r="X564" s="7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</row>
    <row r="565" spans="1:43" ht="12.75" customHeight="1" x14ac:dyDescent="0.25">
      <c r="A565" s="16"/>
      <c r="B565" s="88" t="s">
        <v>593</v>
      </c>
      <c r="C565" s="90" t="s">
        <v>586</v>
      </c>
      <c r="D565" s="90"/>
      <c r="E565" s="90" t="s">
        <v>594</v>
      </c>
      <c r="F565" s="91"/>
      <c r="G565" s="92"/>
      <c r="H565" s="93"/>
      <c r="I565" s="94">
        <v>2.6</v>
      </c>
      <c r="J565" s="90">
        <f>I565*G565</f>
        <v>0</v>
      </c>
      <c r="K565" s="95">
        <f t="shared" si="273"/>
        <v>747</v>
      </c>
      <c r="L565" s="96">
        <f>IF($U$1=1,U565,IF($S$1=1,S565,""))</f>
        <v>0</v>
      </c>
      <c r="M565" s="95">
        <f>IF($U$1=2,IF(P565=1,T565,$V$1),"")</f>
        <v>2.2400000000000002</v>
      </c>
      <c r="N565" s="96">
        <f>IF($U$1=2,U565,"")</f>
        <v>0</v>
      </c>
      <c r="O565" s="97"/>
      <c r="P565" s="136">
        <v>1</v>
      </c>
      <c r="Q565" s="99"/>
      <c r="R565" s="100">
        <v>747</v>
      </c>
      <c r="S565" s="101">
        <f>R565*(1-$D$1)*G565</f>
        <v>0</v>
      </c>
      <c r="T565" s="102">
        <v>2.2400000000000002</v>
      </c>
      <c r="U565" s="101">
        <f>IF(P565=1,T565*(1-$J$1)*G565,0)</f>
        <v>0</v>
      </c>
      <c r="V565" s="101"/>
      <c r="W565" s="102"/>
      <c r="X565" s="7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</row>
    <row r="566" spans="1:43" ht="12.75" customHeight="1" x14ac:dyDescent="0.25">
      <c r="A566" s="16"/>
      <c r="B566" s="88" t="s">
        <v>595</v>
      </c>
      <c r="C566" s="90" t="s">
        <v>597</v>
      </c>
      <c r="D566" s="90"/>
      <c r="E566" s="90" t="s">
        <v>596</v>
      </c>
      <c r="F566" s="91"/>
      <c r="G566" s="92"/>
      <c r="H566" s="93"/>
      <c r="I566" s="94">
        <v>1.8</v>
      </c>
      <c r="J566" s="90">
        <f>I566*G566</f>
        <v>0</v>
      </c>
      <c r="K566" s="95">
        <f t="shared" si="273"/>
        <v>664</v>
      </c>
      <c r="L566" s="96">
        <f>IF($U$1=1,U566,IF($S$1=1,S566,""))</f>
        <v>0</v>
      </c>
      <c r="M566" s="95">
        <f>IF($U$1=2,IF(P566=1,T566,$V$1),"")</f>
        <v>1.99</v>
      </c>
      <c r="N566" s="96">
        <f>IF($U$1=2,U566,"")</f>
        <v>0</v>
      </c>
      <c r="O566" s="97"/>
      <c r="P566" s="136">
        <v>1</v>
      </c>
      <c r="Q566" s="99"/>
      <c r="R566" s="100">
        <v>664</v>
      </c>
      <c r="S566" s="101">
        <f>R566*(1-$D$1)*G566</f>
        <v>0</v>
      </c>
      <c r="T566" s="102">
        <v>1.99</v>
      </c>
      <c r="U566" s="101">
        <f>IF(P566=1,T566*(1-$J$1)*G566,0)</f>
        <v>0</v>
      </c>
      <c r="V566" s="101"/>
      <c r="W566" s="102"/>
      <c r="X566" s="7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</row>
    <row r="567" spans="1:43" ht="12.75" customHeight="1" x14ac:dyDescent="0.3">
      <c r="A567" s="16"/>
      <c r="B567" s="88"/>
      <c r="C567" s="23" t="s">
        <v>614</v>
      </c>
      <c r="D567" s="90"/>
      <c r="E567" s="90"/>
      <c r="F567" s="102"/>
      <c r="G567" s="112"/>
      <c r="H567" s="102"/>
      <c r="I567" s="94"/>
      <c r="J567" s="94"/>
      <c r="K567" s="95"/>
      <c r="L567" s="90"/>
      <c r="M567" s="90"/>
      <c r="N567" s="90"/>
      <c r="O567" s="113"/>
      <c r="P567" s="99"/>
      <c r="Q567" s="99"/>
      <c r="R567" s="100"/>
      <c r="S567" s="102"/>
      <c r="T567" s="102"/>
      <c r="U567" s="102"/>
      <c r="V567" s="102"/>
      <c r="W567" s="102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</row>
    <row r="568" spans="1:43" ht="12.75" customHeight="1" x14ac:dyDescent="0.25">
      <c r="A568" s="16"/>
      <c r="B568" s="88" t="s">
        <v>598</v>
      </c>
      <c r="C568" s="90" t="s">
        <v>600</v>
      </c>
      <c r="D568" s="90"/>
      <c r="E568" s="90" t="s">
        <v>599</v>
      </c>
      <c r="F568" s="91"/>
      <c r="G568" s="92"/>
      <c r="H568" s="93"/>
      <c r="I568" s="94">
        <v>0.5</v>
      </c>
      <c r="J568" s="90">
        <f>I568*G568</f>
        <v>0</v>
      </c>
      <c r="K568" s="95">
        <f t="shared" si="273"/>
        <v>90</v>
      </c>
      <c r="L568" s="96">
        <f>IF($U$1=1,U568,IF($S$1=1,S568,""))</f>
        <v>0</v>
      </c>
      <c r="M568" s="95">
        <f>IF($U$1=2,IF(P568=1,T568,$V$1),"")</f>
        <v>0.27</v>
      </c>
      <c r="N568" s="96">
        <f>IF($U$1=2,U568,"")</f>
        <v>0</v>
      </c>
      <c r="O568" s="97"/>
      <c r="P568" s="136">
        <v>1</v>
      </c>
      <c r="Q568" s="99"/>
      <c r="R568" s="100">
        <v>90</v>
      </c>
      <c r="S568" s="101">
        <f>R568*(1-$D$1)*G568</f>
        <v>0</v>
      </c>
      <c r="T568" s="102">
        <v>0.27</v>
      </c>
      <c r="U568" s="101">
        <f>IF(P568=1,T568*(1-$J$1)*G568,0)</f>
        <v>0</v>
      </c>
      <c r="V568" s="101"/>
      <c r="W568" s="102"/>
      <c r="X568" s="7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</row>
    <row r="569" spans="1:43" ht="12.75" customHeight="1" x14ac:dyDescent="0.25">
      <c r="A569" s="16"/>
      <c r="B569" s="88" t="s">
        <v>601</v>
      </c>
      <c r="C569" s="90" t="s">
        <v>603</v>
      </c>
      <c r="D569" s="90"/>
      <c r="E569" s="90" t="s">
        <v>602</v>
      </c>
      <c r="F569" s="91"/>
      <c r="G569" s="92"/>
      <c r="H569" s="93"/>
      <c r="I569" s="94">
        <v>0.7</v>
      </c>
      <c r="J569" s="90">
        <f>I569*G569</f>
        <v>0</v>
      </c>
      <c r="K569" s="95">
        <f t="shared" si="273"/>
        <v>109</v>
      </c>
      <c r="L569" s="96">
        <f>IF($U$1=1,U569,IF($S$1=1,S569,""))</f>
        <v>0</v>
      </c>
      <c r="M569" s="95">
        <f>IF($U$1=2,IF(P569=1,T569,$V$1),"")</f>
        <v>0.33</v>
      </c>
      <c r="N569" s="96">
        <f>IF($U$1=2,U569,"")</f>
        <v>0</v>
      </c>
      <c r="O569" s="97"/>
      <c r="P569" s="136">
        <v>1</v>
      </c>
      <c r="Q569" s="99"/>
      <c r="R569" s="100">
        <v>109</v>
      </c>
      <c r="S569" s="101">
        <f>R569*(1-$D$1)*G569</f>
        <v>0</v>
      </c>
      <c r="T569" s="102">
        <v>0.33</v>
      </c>
      <c r="U569" s="101">
        <f>IF(P569=1,T569*(1-$J$1)*G569,0)</f>
        <v>0</v>
      </c>
      <c r="V569" s="101"/>
      <c r="W569" s="102"/>
      <c r="X569" s="7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</row>
    <row r="570" spans="1:43" ht="12.75" customHeight="1" x14ac:dyDescent="0.25">
      <c r="A570" s="16"/>
      <c r="B570" s="88" t="s">
        <v>604</v>
      </c>
      <c r="C570" s="90" t="s">
        <v>606</v>
      </c>
      <c r="D570" s="90"/>
      <c r="E570" s="90" t="s">
        <v>605</v>
      </c>
      <c r="F570" s="91"/>
      <c r="G570" s="92"/>
      <c r="H570" s="93"/>
      <c r="I570" s="94">
        <v>0.2</v>
      </c>
      <c r="J570" s="90">
        <f>I570*G570</f>
        <v>0</v>
      </c>
      <c r="K570" s="95">
        <f t="shared" si="273"/>
        <v>107</v>
      </c>
      <c r="L570" s="96">
        <f>IF($U$1=1,U570,IF($S$1=1,S570,""))</f>
        <v>0</v>
      </c>
      <c r="M570" s="95">
        <f>IF($U$1=2,IF(P570=1,T570,$V$1),"")</f>
        <v>0.32</v>
      </c>
      <c r="N570" s="96">
        <f>IF($U$1=2,U570,"")</f>
        <v>0</v>
      </c>
      <c r="O570" s="97"/>
      <c r="P570" s="136">
        <v>1</v>
      </c>
      <c r="Q570" s="99"/>
      <c r="R570" s="100">
        <v>107</v>
      </c>
      <c r="S570" s="101">
        <f>R570*(1-$D$1)*G570</f>
        <v>0</v>
      </c>
      <c r="T570" s="102">
        <v>0.32</v>
      </c>
      <c r="U570" s="101">
        <f>IF(P570=1,T570*(1-$J$1)*G570,0)</f>
        <v>0</v>
      </c>
      <c r="V570" s="101"/>
      <c r="W570" s="102"/>
      <c r="X570" s="7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</row>
    <row r="571" spans="1:43" ht="12.75" customHeight="1" x14ac:dyDescent="0.3">
      <c r="A571" s="16"/>
      <c r="B571" s="88"/>
      <c r="C571" s="23" t="s">
        <v>615</v>
      </c>
      <c r="D571" s="90"/>
      <c r="E571" s="90"/>
      <c r="F571" s="102"/>
      <c r="G571" s="112"/>
      <c r="H571" s="102"/>
      <c r="I571" s="94"/>
      <c r="J571" s="94"/>
      <c r="K571" s="95"/>
      <c r="L571" s="90"/>
      <c r="M571" s="90"/>
      <c r="N571" s="90"/>
      <c r="O571" s="113"/>
      <c r="P571" s="99"/>
      <c r="Q571" s="99"/>
      <c r="R571" s="100"/>
      <c r="S571" s="102"/>
      <c r="T571" s="102"/>
      <c r="U571" s="102"/>
      <c r="V571" s="102"/>
      <c r="W571" s="102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spans="1:43" ht="12.75" customHeight="1" x14ac:dyDescent="0.25">
      <c r="A572" s="16"/>
      <c r="B572" s="88" t="s">
        <v>607</v>
      </c>
      <c r="C572" s="90" t="s">
        <v>609</v>
      </c>
      <c r="D572" s="90"/>
      <c r="E572" s="90" t="s">
        <v>608</v>
      </c>
      <c r="F572" s="91"/>
      <c r="G572" s="92"/>
      <c r="H572" s="93"/>
      <c r="I572" s="94">
        <v>1.5</v>
      </c>
      <c r="J572" s="90">
        <f>I572*G572</f>
        <v>0</v>
      </c>
      <c r="K572" s="95">
        <f>IF($U$1=1,IF(P572=1,T572,$V$1),IF($S$1=1,R572,""))</f>
        <v>267</v>
      </c>
      <c r="L572" s="96">
        <f>IF($U$1=1,U572,IF($S$1=1,S572,""))</f>
        <v>0</v>
      </c>
      <c r="M572" s="95">
        <f>IF($U$1=2,IF(P572=1,T572,$V$1),"")</f>
        <v>0.8</v>
      </c>
      <c r="N572" s="96">
        <f>IF($U$1=2,U572,"")</f>
        <v>0</v>
      </c>
      <c r="O572" s="97"/>
      <c r="P572" s="136">
        <v>1</v>
      </c>
      <c r="Q572" s="99"/>
      <c r="R572" s="100">
        <v>267</v>
      </c>
      <c r="S572" s="101">
        <f>R572*(1-$D$1)*G572</f>
        <v>0</v>
      </c>
      <c r="T572" s="102">
        <v>0.8</v>
      </c>
      <c r="U572" s="101">
        <f>IF(P572=1,T572*(1-$J$1)*G572,0)</f>
        <v>0</v>
      </c>
      <c r="V572" s="101"/>
      <c r="W572" s="102"/>
      <c r="X572" s="7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spans="1:43" ht="12.75" customHeight="1" x14ac:dyDescent="0.25">
      <c r="A573" s="16"/>
      <c r="B573" s="88" t="s">
        <v>610</v>
      </c>
      <c r="C573" s="90" t="s">
        <v>612</v>
      </c>
      <c r="D573" s="90"/>
      <c r="E573" s="90" t="s">
        <v>611</v>
      </c>
      <c r="F573" s="91"/>
      <c r="G573" s="92"/>
      <c r="H573" s="93"/>
      <c r="I573" s="94">
        <v>52</v>
      </c>
      <c r="J573" s="90">
        <f>I573*G573</f>
        <v>0</v>
      </c>
      <c r="K573" s="95">
        <f>IF($U$1=1,IF(P573=1,T573,$V$1),IF($S$1=1,R573,""))</f>
        <v>4000</v>
      </c>
      <c r="L573" s="96">
        <f>IF($U$1=1,U573,IF($S$1=1,S573,""))</f>
        <v>0</v>
      </c>
      <c r="M573" s="95">
        <f>IF($U$1=2,IF(P573=1,T573,$V$1),"")</f>
        <v>12</v>
      </c>
      <c r="N573" s="96">
        <f>IF($U$1=2,U573,"")</f>
        <v>0</v>
      </c>
      <c r="O573" s="97"/>
      <c r="P573" s="136">
        <v>1</v>
      </c>
      <c r="Q573" s="99"/>
      <c r="R573" s="100">
        <v>4000</v>
      </c>
      <c r="S573" s="101">
        <f>R573*(1-$D$1)*G573</f>
        <v>0</v>
      </c>
      <c r="T573" s="102">
        <v>12</v>
      </c>
      <c r="U573" s="101">
        <f>IF(P573=1,T573*(1-$J$1)*G573,0)</f>
        <v>0</v>
      </c>
      <c r="V573" s="101"/>
      <c r="W573" s="102"/>
      <c r="X573" s="7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</row>
    <row r="574" spans="1:43" ht="12.75" customHeight="1" x14ac:dyDescent="0.35">
      <c r="A574" s="16"/>
      <c r="B574" s="87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spans="1:43" ht="12.75" customHeight="1" x14ac:dyDescent="0.25">
      <c r="B575" s="26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</row>
    <row r="576" spans="1:43" ht="12.75" customHeight="1" x14ac:dyDescent="0.25">
      <c r="B576" s="26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spans="2:43" ht="12.75" customHeight="1" x14ac:dyDescent="0.25">
      <c r="B577" s="26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</row>
    <row r="578" spans="2:43" ht="12.75" customHeight="1" x14ac:dyDescent="0.25">
      <c r="B578" s="26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</row>
    <row r="579" spans="2:43" ht="12.75" customHeight="1" x14ac:dyDescent="0.25">
      <c r="B579" s="26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</row>
    <row r="580" spans="2:43" ht="12.75" customHeight="1" x14ac:dyDescent="0.25">
      <c r="B580" s="26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</row>
    <row r="581" spans="2:43" ht="12.75" customHeight="1" x14ac:dyDescent="0.25">
      <c r="B581" s="26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</row>
    <row r="582" spans="2:43" ht="12.75" customHeight="1" x14ac:dyDescent="0.25">
      <c r="B582" s="26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</row>
    <row r="583" spans="2:43" ht="12.75" customHeight="1" x14ac:dyDescent="0.25">
      <c r="B583" s="26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</row>
    <row r="584" spans="2:43" ht="12.75" customHeight="1" x14ac:dyDescent="0.25">
      <c r="B584" s="26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</row>
    <row r="585" spans="2:43" ht="12.75" customHeight="1" x14ac:dyDescent="0.25">
      <c r="B585" s="26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</row>
    <row r="586" spans="2:43" ht="12.75" customHeight="1" x14ac:dyDescent="0.25">
      <c r="B586" s="26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</row>
    <row r="587" spans="2:43" ht="12.75" customHeight="1" x14ac:dyDescent="0.25">
      <c r="B587" s="26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</row>
    <row r="588" spans="2:43" ht="12.75" customHeight="1" x14ac:dyDescent="0.25">
      <c r="B588" s="26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</row>
    <row r="589" spans="2:43" ht="12.75" customHeight="1" x14ac:dyDescent="0.25">
      <c r="B589" s="26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</row>
    <row r="590" spans="2:43" ht="12.75" customHeight="1" x14ac:dyDescent="0.25">
      <c r="B590" s="26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</row>
    <row r="591" spans="2:43" ht="12.75" customHeight="1" x14ac:dyDescent="0.25">
      <c r="B591" s="26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</row>
    <row r="592" spans="2:43" ht="12.75" customHeight="1" x14ac:dyDescent="0.25">
      <c r="B592" s="26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</row>
    <row r="593" spans="2:43" ht="12.75" customHeight="1" x14ac:dyDescent="0.25">
      <c r="B593" s="26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</row>
    <row r="594" spans="2:43" ht="12.75" customHeight="1" x14ac:dyDescent="0.25">
      <c r="B594" s="26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</row>
    <row r="595" spans="2:43" ht="12.75" customHeight="1" x14ac:dyDescent="0.25">
      <c r="B595" s="26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</row>
    <row r="596" spans="2:43" ht="12.75" customHeight="1" x14ac:dyDescent="0.25">
      <c r="B596" s="26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</row>
    <row r="597" spans="2:43" ht="12.75" customHeight="1" x14ac:dyDescent="0.25">
      <c r="B597" s="26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</row>
    <row r="598" spans="2:43" ht="12.75" customHeight="1" x14ac:dyDescent="0.25">
      <c r="B598" s="26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</row>
    <row r="599" spans="2:43" ht="12.75" customHeight="1" x14ac:dyDescent="0.25">
      <c r="B599" s="26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</row>
    <row r="600" spans="2:43" ht="12.75" customHeight="1" x14ac:dyDescent="0.25">
      <c r="B600" s="26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</row>
    <row r="601" spans="2:43" ht="12.75" customHeight="1" x14ac:dyDescent="0.25">
      <c r="B601" s="26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</row>
    <row r="602" spans="2:43" ht="12.75" customHeight="1" x14ac:dyDescent="0.25">
      <c r="B602" s="26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</row>
    <row r="603" spans="2:43" ht="12.75" customHeight="1" x14ac:dyDescent="0.25">
      <c r="B603" s="26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</row>
    <row r="604" spans="2:43" ht="12.75" customHeight="1" x14ac:dyDescent="0.25">
      <c r="B604" s="26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</row>
    <row r="605" spans="2:43" ht="12.75" customHeight="1" x14ac:dyDescent="0.25">
      <c r="B605" s="26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</row>
    <row r="606" spans="2:43" ht="12.75" customHeight="1" x14ac:dyDescent="0.25">
      <c r="B606" s="26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</row>
    <row r="607" spans="2:43" ht="12.75" customHeight="1" x14ac:dyDescent="0.25">
      <c r="B607" s="26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</row>
    <row r="608" spans="2:43" ht="12.75" customHeight="1" x14ac:dyDescent="0.25">
      <c r="B608" s="26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</row>
    <row r="609" spans="2:43" ht="12.75" customHeight="1" x14ac:dyDescent="0.25">
      <c r="B609" s="26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</row>
    <row r="610" spans="2:43" ht="12.75" customHeight="1" x14ac:dyDescent="0.25">
      <c r="B610" s="26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</row>
    <row r="611" spans="2:43" ht="12.75" customHeight="1" x14ac:dyDescent="0.25">
      <c r="B611" s="26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</row>
    <row r="612" spans="2:43" ht="12.75" customHeight="1" x14ac:dyDescent="0.25">
      <c r="B612" s="26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</row>
    <row r="613" spans="2:43" ht="12.75" customHeight="1" x14ac:dyDescent="0.25">
      <c r="B613" s="26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</row>
    <row r="614" spans="2:43" ht="12.75" customHeight="1" x14ac:dyDescent="0.25">
      <c r="B614" s="26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</row>
    <row r="615" spans="2:43" ht="12.75" customHeight="1" x14ac:dyDescent="0.25">
      <c r="B615" s="26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</row>
    <row r="616" spans="2:43" ht="12.75" customHeight="1" x14ac:dyDescent="0.25">
      <c r="B616" s="26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</row>
    <row r="617" spans="2:43" ht="12.75" customHeight="1" x14ac:dyDescent="0.25"/>
    <row r="618" spans="2:43" ht="12.75" customHeight="1" x14ac:dyDescent="0.25"/>
    <row r="619" spans="2:43" ht="12.75" customHeight="1" x14ac:dyDescent="0.25"/>
    <row r="620" spans="2:43" ht="12.75" customHeight="1" x14ac:dyDescent="0.25"/>
    <row r="621" spans="2:43" ht="12.75" customHeight="1" x14ac:dyDescent="0.25"/>
    <row r="622" spans="2:43" ht="12.75" customHeight="1" x14ac:dyDescent="0.25"/>
    <row r="623" spans="2:43" ht="12.75" customHeight="1" x14ac:dyDescent="0.25"/>
    <row r="624" spans="2:43" ht="12.75" customHeight="1" x14ac:dyDescent="0.25"/>
    <row r="625" ht="12.75" customHeight="1" x14ac:dyDescent="0.25"/>
    <row r="626" ht="12.75" customHeight="1" x14ac:dyDescent="0.25"/>
  </sheetData>
  <sheetProtection autoFilter="0"/>
  <autoFilter ref="G8:G573" xr:uid="{00000000-0009-0000-0000-000001000000}"/>
  <mergeCells count="4">
    <mergeCell ref="E4:I4"/>
    <mergeCell ref="G1:I1"/>
    <mergeCell ref="P1:P5"/>
    <mergeCell ref="E3:I3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70" orientation="portrait" r:id="rId1"/>
  <headerFooter alignWithMargins="0">
    <oddFooter>&amp;L     &amp;P[&amp;N]&amp;R&amp;D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Lista</vt:lpstr>
      <vt:lpstr>Lista!Utskriftsområde</vt:lpstr>
      <vt:lpstr>Lista!Utskriftsrubriker</vt:lpstr>
    </vt:vector>
  </TitlesOfParts>
  <Company>PlusEight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Wallther</dc:creator>
  <cp:lastModifiedBy>nickl</cp:lastModifiedBy>
  <cp:lastPrinted>2019-11-08T13:44:29Z</cp:lastPrinted>
  <dcterms:created xsi:type="dcterms:W3CDTF">2005-03-17T13:10:42Z</dcterms:created>
  <dcterms:modified xsi:type="dcterms:W3CDTF">2020-03-05T19:04:09Z</dcterms:modified>
</cp:coreProperties>
</file>